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e_Document\อบรม24April\"/>
    </mc:Choice>
  </mc:AlternateContent>
  <bookViews>
    <workbookView xWindow="0" yWindow="0" windowWidth="23040" windowHeight="9228" tabRatio="883" firstSheet="1" activeTab="9"/>
  </bookViews>
  <sheets>
    <sheet name="Cell Style" sheetId="1" r:id="rId1"/>
    <sheet name="Format as table" sheetId="2" r:id="rId2"/>
    <sheet name="Conditional_Format" sheetId="4" r:id="rId3"/>
    <sheet name="Text to column" sheetId="5" r:id="rId4"/>
    <sheet name="sparkline" sheetId="6" r:id="rId5"/>
    <sheet name="Data" sheetId="7" r:id="rId6"/>
    <sheet name="Registration Revenues" sheetId="8" r:id="rId7"/>
    <sheet name="Charts" sheetId="9" r:id="rId8"/>
    <sheet name="Food Inventory" sheetId="10" r:id="rId9"/>
    <sheet name="Lookup&amp;Refference" sheetId="12" r:id="rId10"/>
    <sheet name="Sheet1" sheetId="13" r:id="rId1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Northwind.accdb" localSheetId="5" hidden="1">Data!$A$1:$J$59</definedName>
    <definedName name="Ownership" hidden="1">OFFSET([0]!Data.Top.Left,1,0)</definedName>
    <definedName name="Show.Acct.Update.Warning" hidden="1">#REF!</definedName>
    <definedName name="Show.MDB.Update.Warning" hidden="1">#REF!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'Format as table'!#REF!</definedName>
    <definedName name="solver_lhs2" localSheetId="1" hidden="1">'Format as table'!#REF!</definedName>
    <definedName name="solver_lhs3" localSheetId="1" hidden="1">'Format as table'!#REF!</definedName>
    <definedName name="solver_lhs4" localSheetId="1" hidden="1">'Format as table'!#REF!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1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3</definedName>
    <definedName name="solver_rel3" localSheetId="1" hidden="1">1</definedName>
    <definedName name="solver_rel4" localSheetId="1" hidden="1">3</definedName>
    <definedName name="solver_rhs1" localSheetId="1" hidden="1">60</definedName>
    <definedName name="solver_rhs2" localSheetId="1" hidden="1">30</definedName>
    <definedName name="solver_rhs3" localSheetId="1" hidden="1">35</definedName>
    <definedName name="solver_rhs4" localSheetId="1" hidden="1">-10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62913"/>
  <pivotCaches>
    <pivotCache cacheId="2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0" l="1"/>
  <c r="M18" i="10"/>
  <c r="M7" i="10" l="1"/>
  <c r="B2" i="5" l="1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42" i="10" s="1"/>
  <c r="G7" i="10"/>
  <c r="G15" i="8" l="1"/>
  <c r="F15" i="8"/>
  <c r="E15" i="8"/>
  <c r="D15" i="8"/>
  <c r="C15" i="8"/>
  <c r="B15" i="8"/>
  <c r="H14" i="8"/>
  <c r="H13" i="8"/>
  <c r="H12" i="8"/>
  <c r="H11" i="8"/>
  <c r="H10" i="8"/>
  <c r="H9" i="8"/>
  <c r="H8" i="8"/>
  <c r="H7" i="8"/>
  <c r="H6" i="8"/>
  <c r="H5" i="8"/>
  <c r="H4" i="8"/>
  <c r="H3" i="8"/>
  <c r="H15" i="8" l="1"/>
  <c r="G28" i="4"/>
  <c r="F28" i="4"/>
  <c r="E28" i="4"/>
  <c r="D28" i="4"/>
  <c r="C28" i="4"/>
  <c r="B28" i="4"/>
  <c r="G21" i="4"/>
  <c r="F21" i="4"/>
  <c r="E21" i="4"/>
  <c r="D21" i="4"/>
  <c r="C21" i="4"/>
  <c r="B21" i="4"/>
  <c r="G14" i="4"/>
  <c r="F14" i="4"/>
  <c r="E14" i="4"/>
  <c r="D14" i="4"/>
  <c r="C14" i="4"/>
  <c r="B14" i="4"/>
  <c r="G7" i="4"/>
  <c r="F7" i="4"/>
  <c r="E7" i="4"/>
  <c r="D7" i="4"/>
  <c r="C7" i="4"/>
  <c r="B7" i="4"/>
</calcChain>
</file>

<file path=xl/connections.xml><?xml version="1.0" encoding="utf-8"?>
<connections xmlns="http://schemas.openxmlformats.org/spreadsheetml/2006/main">
  <connection id="1" sourceFile="C:\Users\smitrong\Documents\Northwind.accdb" keepAlive="1" name="Northwind" type="5" refreshedVersion="5" background="1" saveData="1">
    <dbPr connection="Provider=Microsoft.ACE.OLEDB.12.0;User ID=Admin;Data Source=C:\Users\smitrong\Documents\Northwind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Orders Query" commandType="3"/>
  </connection>
</connections>
</file>

<file path=xl/sharedStrings.xml><?xml version="1.0" encoding="utf-8"?>
<sst xmlns="http://schemas.openxmlformats.org/spreadsheetml/2006/main" count="707" uniqueCount="252">
  <si>
    <t>January</t>
  </si>
  <si>
    <t>February</t>
  </si>
  <si>
    <t>March</t>
  </si>
  <si>
    <t>April</t>
  </si>
  <si>
    <t>May</t>
  </si>
  <si>
    <t>June</t>
  </si>
  <si>
    <t>H</t>
  </si>
  <si>
    <r>
      <t xml:space="preserve">Copy data from </t>
    </r>
    <r>
      <rPr>
        <u/>
        <sz val="14"/>
        <color rgb="FF3F3F76"/>
        <rFont val="Calibri"/>
        <family val="2"/>
        <charset val="222"/>
        <scheme val="minor"/>
      </rPr>
      <t xml:space="preserve"> Cell Style Sheet</t>
    </r>
    <r>
      <rPr>
        <sz val="14"/>
        <color rgb="FF3F3F76"/>
        <rFont val="Calibri"/>
        <family val="2"/>
        <charset val="222"/>
        <scheme val="minor"/>
      </rPr>
      <t xml:space="preserve">, paste data by using special paste options at </t>
    </r>
    <r>
      <rPr>
        <u/>
        <sz val="14"/>
        <color rgb="FF3F3F76"/>
        <rFont val="Calibri"/>
        <family val="2"/>
        <scheme val="minor"/>
      </rPr>
      <t>A3</t>
    </r>
  </si>
  <si>
    <t>Product1</t>
  </si>
  <si>
    <t>JAN</t>
  </si>
  <si>
    <t>FEB</t>
  </si>
  <si>
    <t>MAR</t>
  </si>
  <si>
    <t>APR</t>
  </si>
  <si>
    <t>MAY</t>
  </si>
  <si>
    <t>JUN</t>
  </si>
  <si>
    <t>Cost 1</t>
  </si>
  <si>
    <t>Cost 2</t>
  </si>
  <si>
    <t>Cost 3</t>
  </si>
  <si>
    <t>Cost 4</t>
  </si>
  <si>
    <t>TOTAL COST</t>
  </si>
  <si>
    <t>Product2</t>
  </si>
  <si>
    <t>Product3</t>
  </si>
  <si>
    <t>Text to Column</t>
  </si>
  <si>
    <t>Concatenate</t>
  </si>
  <si>
    <t>Paste Value</t>
  </si>
  <si>
    <t>name</t>
  </si>
  <si>
    <t>surname</t>
  </si>
  <si>
    <t>Narubas JEASARAM</t>
  </si>
  <si>
    <t>Khwanta Arusiriphoom</t>
  </si>
  <si>
    <t>Nattapon Zeajiw</t>
  </si>
  <si>
    <t>SUKANYA Hongsa</t>
  </si>
  <si>
    <t>YOTAKA JANPAKDEE</t>
  </si>
  <si>
    <t>shanatip DATTUYAWAT</t>
  </si>
  <si>
    <t>Rakpong bootboon</t>
  </si>
  <si>
    <t>Chaiwat Songwattanasin</t>
  </si>
  <si>
    <t>Nongluk Tohngam</t>
  </si>
  <si>
    <t>Teerapong Manovisut</t>
  </si>
  <si>
    <t>Pasara Mookda</t>
  </si>
  <si>
    <t>Areeya Panoram</t>
  </si>
  <si>
    <t>komkrit Dangsee</t>
  </si>
  <si>
    <t>Todsapon kuiram</t>
  </si>
  <si>
    <t>Jukkit Puratang</t>
  </si>
  <si>
    <t>Khidthiwat Pramat</t>
  </si>
  <si>
    <t>Sathaporn Khedsamut</t>
  </si>
  <si>
    <t>SUNUNTINEE Sudanet</t>
  </si>
  <si>
    <t>Tanapat KHEMCHOR</t>
  </si>
  <si>
    <t>Rapeepon Noiwibol</t>
  </si>
  <si>
    <t>Nutjaree Chaiyachat</t>
  </si>
  <si>
    <t>khajonsak Pulathane</t>
  </si>
  <si>
    <t>Kanjana lungthaisong</t>
  </si>
  <si>
    <t>Waraporn Yangphon</t>
  </si>
  <si>
    <t>Supawadee Rakpra</t>
  </si>
  <si>
    <t>Parinda Songpim</t>
  </si>
  <si>
    <t xml:space="preserve">Random SamplingData </t>
  </si>
  <si>
    <t>jan</t>
  </si>
  <si>
    <t>feb</t>
  </si>
  <si>
    <t>mar</t>
  </si>
  <si>
    <t>apr</t>
  </si>
  <si>
    <t>may</t>
  </si>
  <si>
    <t>june</t>
  </si>
  <si>
    <t>sparkline</t>
  </si>
  <si>
    <t>Order Date</t>
  </si>
  <si>
    <t>Company</t>
  </si>
  <si>
    <t>City</t>
  </si>
  <si>
    <t>Order ID</t>
  </si>
  <si>
    <t>Product Name</t>
  </si>
  <si>
    <t>Category</t>
  </si>
  <si>
    <t>Quantity</t>
  </si>
  <si>
    <t>Unit Price</t>
  </si>
  <si>
    <t>First Name</t>
  </si>
  <si>
    <t>Ship Name</t>
  </si>
  <si>
    <t>Column1</t>
  </si>
  <si>
    <t>Company AA</t>
  </si>
  <si>
    <t>Las Vegas</t>
  </si>
  <si>
    <t>Beer</t>
  </si>
  <si>
    <t>Beverages</t>
  </si>
  <si>
    <t>Anne</t>
  </si>
  <si>
    <t>Karen Toh</t>
  </si>
  <si>
    <t>aa</t>
  </si>
  <si>
    <t>Dried Plums</t>
  </si>
  <si>
    <t>Dried Fruit &amp; Nuts</t>
  </si>
  <si>
    <t>Company D</t>
  </si>
  <si>
    <t>New York</t>
  </si>
  <si>
    <t>Dried Pears</t>
  </si>
  <si>
    <t>Jan</t>
  </si>
  <si>
    <t>Christina Lee</t>
  </si>
  <si>
    <t>d</t>
  </si>
  <si>
    <t>Dried Apples</t>
  </si>
  <si>
    <t>Company L</t>
  </si>
  <si>
    <t>Chai</t>
  </si>
  <si>
    <t>Mariya</t>
  </si>
  <si>
    <t>John Edwards</t>
  </si>
  <si>
    <t>l</t>
  </si>
  <si>
    <t>Coffee</t>
  </si>
  <si>
    <t>Company H</t>
  </si>
  <si>
    <t>Portland</t>
  </si>
  <si>
    <t>Chocolate Biscuits Mix</t>
  </si>
  <si>
    <t>Baked Goods &amp; Mixes</t>
  </si>
  <si>
    <t>Michael</t>
  </si>
  <si>
    <t>Elizabeth Andersen</t>
  </si>
  <si>
    <t>h</t>
  </si>
  <si>
    <t>Company CC</t>
  </si>
  <si>
    <t>Denver</t>
  </si>
  <si>
    <t>Chocolate</t>
  </si>
  <si>
    <t>Candy</t>
  </si>
  <si>
    <t>Soo Jung Lee</t>
  </si>
  <si>
    <t>cc</t>
  </si>
  <si>
    <t>Company C</t>
  </si>
  <si>
    <t>Los Angelas</t>
  </si>
  <si>
    <t>Clam Chowder</t>
  </si>
  <si>
    <t>Soups</t>
  </si>
  <si>
    <t>Thomas Axen</t>
  </si>
  <si>
    <t>c</t>
  </si>
  <si>
    <t>Company F</t>
  </si>
  <si>
    <t>Milwaukee</t>
  </si>
  <si>
    <t>Curry Sauce</t>
  </si>
  <si>
    <t>Sauces</t>
  </si>
  <si>
    <t>Laura</t>
  </si>
  <si>
    <t>Francisco Pérez-Olaeta</t>
  </si>
  <si>
    <t>f</t>
  </si>
  <si>
    <t>Company BB</t>
  </si>
  <si>
    <t>Memphis</t>
  </si>
  <si>
    <t>Amritansh Raghav</t>
  </si>
  <si>
    <t>bb</t>
  </si>
  <si>
    <t>Company J</t>
  </si>
  <si>
    <t>Chicago</t>
  </si>
  <si>
    <t>Green Tea</t>
  </si>
  <si>
    <t>Roland Wacker</t>
  </si>
  <si>
    <t>j</t>
  </si>
  <si>
    <t>Company G</t>
  </si>
  <si>
    <t>Boise</t>
  </si>
  <si>
    <t>Nancy</t>
  </si>
  <si>
    <t>Ming-Yang Xie</t>
  </si>
  <si>
    <t>g</t>
  </si>
  <si>
    <t>Boysenberry Spread</t>
  </si>
  <si>
    <t>Jams, Preserves</t>
  </si>
  <si>
    <t>Cajun Seasoning</t>
  </si>
  <si>
    <t>Condiments</t>
  </si>
  <si>
    <t>Company K</t>
  </si>
  <si>
    <t>Miami</t>
  </si>
  <si>
    <t>Peter Krschne</t>
  </si>
  <si>
    <t>k</t>
  </si>
  <si>
    <t>Company A</t>
  </si>
  <si>
    <t>Seattle</t>
  </si>
  <si>
    <t>Anna Bedecs</t>
  </si>
  <si>
    <t>a</t>
  </si>
  <si>
    <t>Crab Meat</t>
  </si>
  <si>
    <t>Canned Meat</t>
  </si>
  <si>
    <t>Company I</t>
  </si>
  <si>
    <t>Salt Lake City</t>
  </si>
  <si>
    <t>Ravioli</t>
  </si>
  <si>
    <t>Pasta</t>
  </si>
  <si>
    <t>Robert</t>
  </si>
  <si>
    <t>Sven Mortensen</t>
  </si>
  <si>
    <t>i</t>
  </si>
  <si>
    <t>Mozzarella</t>
  </si>
  <si>
    <t>Dairy Products</t>
  </si>
  <si>
    <t>Company Y</t>
  </si>
  <si>
    <t>Scones</t>
  </si>
  <si>
    <t>John Rodman</t>
  </si>
  <si>
    <t>y</t>
  </si>
  <si>
    <t>Company Z</t>
  </si>
  <si>
    <t>Olive Oil</t>
  </si>
  <si>
    <t>Oil</t>
  </si>
  <si>
    <t>Run Liu</t>
  </si>
  <si>
    <t>z</t>
  </si>
  <si>
    <t>Andrew</t>
  </si>
  <si>
    <t>Fruit Cocktail</t>
  </si>
  <si>
    <t>Canned Fruit &amp; Vegetables</t>
  </si>
  <si>
    <t>Almonds</t>
  </si>
  <si>
    <t>Syrup</t>
  </si>
  <si>
    <t>Marmalade</t>
  </si>
  <si>
    <t>Long Grain Rice</t>
  </si>
  <si>
    <t>Grains</t>
  </si>
  <si>
    <t>Gnocchi</t>
  </si>
  <si>
    <t>Sports Club</t>
  </si>
  <si>
    <t>Month</t>
  </si>
  <si>
    <t>Football</t>
  </si>
  <si>
    <t>Baseball</t>
  </si>
  <si>
    <t>Basketball</t>
  </si>
  <si>
    <t>Soccer</t>
  </si>
  <si>
    <t>Tennis</t>
  </si>
  <si>
    <t>Volleyball</t>
  </si>
  <si>
    <t>Total</t>
  </si>
  <si>
    <t>July</t>
  </si>
  <si>
    <t>August</t>
  </si>
  <si>
    <t>September</t>
  </si>
  <si>
    <t>October</t>
  </si>
  <si>
    <t>November</t>
  </si>
  <si>
    <t>December</t>
  </si>
  <si>
    <t>Location</t>
  </si>
  <si>
    <t>Menu Item</t>
  </si>
  <si>
    <t>Central Park</t>
  </si>
  <si>
    <t>Hamburger Meal</t>
  </si>
  <si>
    <t>SUM</t>
  </si>
  <si>
    <t>Hot Dog Meal</t>
  </si>
  <si>
    <t>MIN</t>
  </si>
  <si>
    <t>Chicken Sandwich Meal</t>
  </si>
  <si>
    <t>MAX</t>
  </si>
  <si>
    <t>Fish Sandwich Meal</t>
  </si>
  <si>
    <t>Average</t>
  </si>
  <si>
    <t>Taco Meal</t>
  </si>
  <si>
    <t>Burrito Meal</t>
  </si>
  <si>
    <t>Riblet Meal</t>
  </si>
  <si>
    <t>แสดงข้อความ</t>
  </si>
  <si>
    <t>City Recreation Center</t>
  </si>
  <si>
    <t xml:space="preserve">IF function </t>
  </si>
  <si>
    <t>True / False</t>
  </si>
  <si>
    <t xml:space="preserve">Average </t>
  </si>
  <si>
    <t>Downtown</t>
  </si>
  <si>
    <t>Number of Menu Items</t>
  </si>
  <si>
    <t>Number of Total "&gt;25,000"</t>
  </si>
  <si>
    <t>Football Staduim</t>
  </si>
  <si>
    <t>Train Station</t>
  </si>
  <si>
    <t>GRAND TOTAL</t>
  </si>
  <si>
    <t>Product4</t>
  </si>
  <si>
    <t>UPPER, LOWER</t>
  </si>
  <si>
    <t>LEFT, RIGHT</t>
  </si>
  <si>
    <t>narubas jeasaram</t>
  </si>
  <si>
    <t>PROPER</t>
  </si>
  <si>
    <t>Check SUM Values "&gt;=100,000"</t>
  </si>
  <si>
    <t>ID</t>
  </si>
  <si>
    <t>Vlookup</t>
  </si>
  <si>
    <t>Hlookup</t>
  </si>
  <si>
    <t>รหัสสินค้า</t>
  </si>
  <si>
    <t>ชื่อสินค้า</t>
  </si>
  <si>
    <t>ราคา</t>
  </si>
  <si>
    <t>AC007</t>
  </si>
  <si>
    <t>AC001</t>
  </si>
  <si>
    <t>ดินสอ</t>
  </si>
  <si>
    <t>AC002</t>
  </si>
  <si>
    <t>ปากกา</t>
  </si>
  <si>
    <t>AC003</t>
  </si>
  <si>
    <t>ไม้บรรทัด</t>
  </si>
  <si>
    <t>AC004</t>
  </si>
  <si>
    <t>ยางลบ</t>
  </si>
  <si>
    <t>AC005</t>
  </si>
  <si>
    <t>สมุดปกอ่อน</t>
  </si>
  <si>
    <t>AC006</t>
  </si>
  <si>
    <t>สมุดปกแข็ง</t>
  </si>
  <si>
    <t>AC008</t>
  </si>
  <si>
    <t>AC009</t>
  </si>
  <si>
    <t>AC010</t>
  </si>
  <si>
    <t>สีน้ำ</t>
  </si>
  <si>
    <t>สีเทียน</t>
  </si>
  <si>
    <t>สีน้ำมัน</t>
  </si>
  <si>
    <t>สีชอล์ก</t>
  </si>
  <si>
    <r>
      <t xml:space="preserve">Import data from </t>
    </r>
    <r>
      <rPr>
        <u/>
        <sz val="14"/>
        <color rgb="FF3F3F76"/>
        <rFont val="Calibri"/>
        <family val="2"/>
        <charset val="222"/>
        <scheme val="minor"/>
      </rPr>
      <t xml:space="preserve"> Data2.txt</t>
    </r>
    <r>
      <rPr>
        <sz val="14"/>
        <color rgb="FF3F3F76"/>
        <rFont val="Calibri"/>
        <family val="2"/>
        <charset val="222"/>
        <scheme val="minor"/>
      </rPr>
      <t xml:space="preserve">  at </t>
    </r>
    <r>
      <rPr>
        <sz val="14"/>
        <color rgb="FFFF0000"/>
        <rFont val="Calibri"/>
        <family val="2"/>
        <charset val="222"/>
        <scheme val="minor"/>
      </rPr>
      <t>Cell A5</t>
    </r>
  </si>
  <si>
    <t>ป้ายชื่อแถว</t>
  </si>
  <si>
    <t>ผลรวมทั้งหมด</t>
  </si>
  <si>
    <t>ผลรวม ของ Total</t>
  </si>
  <si>
    <t>ค่าเฉลี่ย ของ Total2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</si>
</sst>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3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4"/>
      <color rgb="FF3F3F76"/>
      <name val="Calibri"/>
      <family val="2"/>
      <charset val="222"/>
      <scheme val="minor"/>
    </font>
    <font>
      <u/>
      <sz val="14"/>
      <color rgb="FF3F3F76"/>
      <name val="Calibri"/>
      <family val="2"/>
      <charset val="222"/>
      <scheme val="minor"/>
    </font>
    <font>
      <sz val="14"/>
      <color rgb="FFFF0000"/>
      <name val="Calibri"/>
      <family val="2"/>
      <charset val="222"/>
      <scheme val="minor"/>
    </font>
    <font>
      <sz val="16"/>
      <color theme="3"/>
      <name val="Calibri"/>
      <family val="2"/>
      <scheme val="minor"/>
    </font>
    <font>
      <u/>
      <sz val="14"/>
      <color rgb="FF3F3F76"/>
      <name val="Calibri"/>
      <family val="2"/>
      <scheme val="minor"/>
    </font>
    <font>
      <sz val="10"/>
      <color theme="3"/>
      <name val="Calibri Light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alibri"/>
      <family val="2"/>
      <charset val="22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Arial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4BCA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0" applyNumberFormat="0" applyBorder="0" applyAlignment="0" applyProtection="0"/>
    <xf numFmtId="0" fontId="9" fillId="0" borderId="0"/>
    <xf numFmtId="0" fontId="21" fillId="0" borderId="0"/>
    <xf numFmtId="165" fontId="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9" fillId="0" borderId="0" xfId="9"/>
    <xf numFmtId="2" fontId="0" fillId="0" borderId="0" xfId="0" applyNumberFormat="1"/>
    <xf numFmtId="0" fontId="9" fillId="0" borderId="0" xfId="9" applyAlignment="1">
      <alignment horizontal="center"/>
    </xf>
    <xf numFmtId="0" fontId="0" fillId="0" borderId="0" xfId="0" applyAlignment="1">
      <alignment horizontal="center"/>
    </xf>
    <xf numFmtId="0" fontId="2" fillId="0" borderId="1" xfId="2"/>
    <xf numFmtId="0" fontId="7" fillId="5" borderId="2" xfId="7"/>
    <xf numFmtId="0" fontId="13" fillId="0" borderId="3" xfId="3" applyFont="1" applyBorder="1" applyAlignment="1"/>
    <xf numFmtId="0" fontId="13" fillId="0" borderId="0" xfId="3" applyFont="1" applyAlignment="1"/>
    <xf numFmtId="0" fontId="16" fillId="0" borderId="0" xfId="0" applyFont="1" applyAlignment="1">
      <alignment horizontal="right" indent="1"/>
    </xf>
    <xf numFmtId="164" fontId="16" fillId="0" borderId="0" xfId="1" applyNumberFormat="1" applyFont="1" applyFill="1"/>
    <xf numFmtId="0" fontId="17" fillId="0" borderId="0" xfId="0" applyFont="1" applyAlignment="1">
      <alignment horizontal="right" indent="1"/>
    </xf>
    <xf numFmtId="164" fontId="16" fillId="0" borderId="0" xfId="0" applyNumberFormat="1" applyFont="1" applyFill="1"/>
    <xf numFmtId="0" fontId="18" fillId="0" borderId="0" xfId="0" applyFont="1" applyAlignment="1">
      <alignment vertical="center"/>
    </xf>
    <xf numFmtId="0" fontId="19" fillId="1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8" borderId="0" xfId="0" applyFont="1" applyFill="1" applyAlignment="1">
      <alignment vertical="center"/>
    </xf>
    <xf numFmtId="0" fontId="19" fillId="1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14" borderId="0" xfId="0" applyFont="1" applyFill="1" applyAlignment="1">
      <alignment vertical="center"/>
    </xf>
    <xf numFmtId="0" fontId="0" fillId="13" borderId="0" xfId="0" applyFill="1"/>
    <xf numFmtId="0" fontId="0" fillId="9" borderId="0" xfId="0" applyFill="1"/>
    <xf numFmtId="0" fontId="21" fillId="0" borderId="0" xfId="10"/>
    <xf numFmtId="14" fontId="21" fillId="0" borderId="0" xfId="10" applyNumberFormat="1"/>
    <xf numFmtId="0" fontId="21" fillId="11" borderId="0" xfId="10" applyFill="1"/>
    <xf numFmtId="0" fontId="21" fillId="15" borderId="0" xfId="10" applyFill="1"/>
    <xf numFmtId="165" fontId="0" fillId="0" borderId="0" xfId="11" applyFont="1"/>
    <xf numFmtId="0" fontId="9" fillId="0" borderId="5" xfId="9" applyBorder="1"/>
    <xf numFmtId="165" fontId="0" fillId="0" borderId="5" xfId="11" applyFont="1" applyBorder="1"/>
    <xf numFmtId="165" fontId="9" fillId="0" borderId="0" xfId="9" applyNumberFormat="1"/>
    <xf numFmtId="165" fontId="9" fillId="0" borderId="0" xfId="9" applyNumberFormat="1" applyFont="1"/>
    <xf numFmtId="0" fontId="9" fillId="0" borderId="0" xfId="9" applyFill="1"/>
    <xf numFmtId="165" fontId="0" fillId="0" borderId="0" xfId="11" applyFont="1" applyFill="1"/>
    <xf numFmtId="0" fontId="26" fillId="0" borderId="0" xfId="9" applyFont="1" applyAlignment="1">
      <alignment horizontal="left" vertical="top"/>
    </xf>
    <xf numFmtId="165" fontId="26" fillId="0" borderId="0" xfId="11" applyFont="1" applyAlignment="1">
      <alignment horizontal="center" vertical="top"/>
    </xf>
    <xf numFmtId="165" fontId="23" fillId="16" borderId="6" xfId="11" applyNumberFormat="1" applyFont="1" applyFill="1" applyBorder="1" applyAlignment="1">
      <alignment horizontal="center" vertical="top"/>
    </xf>
    <xf numFmtId="165" fontId="23" fillId="16" borderId="7" xfId="11" applyNumberFormat="1" applyFont="1" applyFill="1" applyBorder="1" applyAlignment="1">
      <alignment horizontal="center" vertical="top"/>
    </xf>
    <xf numFmtId="165" fontId="23" fillId="16" borderId="8" xfId="11" applyNumberFormat="1" applyFont="1" applyFill="1" applyBorder="1" applyAlignment="1">
      <alignment horizontal="center" vertical="top"/>
    </xf>
    <xf numFmtId="165" fontId="23" fillId="16" borderId="9" xfId="11" applyNumberFormat="1" applyFont="1" applyFill="1" applyBorder="1" applyAlignment="1">
      <alignment horizontal="center" vertical="center"/>
    </xf>
    <xf numFmtId="0" fontId="24" fillId="17" borderId="10" xfId="9" applyFont="1" applyFill="1" applyBorder="1"/>
    <xf numFmtId="165" fontId="0" fillId="0" borderId="11" xfId="11" applyNumberFormat="1" applyFont="1" applyFill="1" applyBorder="1"/>
    <xf numFmtId="165" fontId="0" fillId="0" borderId="13" xfId="11" applyNumberFormat="1" applyFont="1" applyFill="1" applyBorder="1"/>
    <xf numFmtId="0" fontId="27" fillId="17" borderId="0" xfId="9" applyFont="1" applyFill="1" applyBorder="1"/>
    <xf numFmtId="165" fontId="23" fillId="16" borderId="12" xfId="11" applyNumberFormat="1" applyFont="1" applyFill="1" applyBorder="1" applyAlignment="1">
      <alignment horizontal="center" vertical="top"/>
    </xf>
    <xf numFmtId="165" fontId="23" fillId="16" borderId="12" xfId="11" applyNumberFormat="1" applyFont="1" applyFill="1" applyBorder="1" applyAlignment="1">
      <alignment vertical="top"/>
    </xf>
    <xf numFmtId="165" fontId="0" fillId="0" borderId="14" xfId="11" applyNumberFormat="1" applyFont="1" applyFill="1" applyBorder="1"/>
    <xf numFmtId="0" fontId="9" fillId="18" borderId="12" xfId="9" applyFill="1" applyBorder="1" applyAlignment="1">
      <alignment horizontal="center" vertical="center"/>
    </xf>
    <xf numFmtId="165" fontId="23" fillId="16" borderId="6" xfId="11" applyNumberFormat="1" applyFont="1" applyFill="1" applyBorder="1" applyAlignment="1">
      <alignment vertical="top"/>
    </xf>
    <xf numFmtId="165" fontId="23" fillId="16" borderId="8" xfId="11" applyNumberFormat="1" applyFont="1" applyFill="1" applyBorder="1" applyAlignment="1">
      <alignment vertical="top"/>
    </xf>
    <xf numFmtId="0" fontId="22" fillId="16" borderId="15" xfId="9" applyFont="1" applyFill="1" applyBorder="1" applyAlignment="1">
      <alignment horizontal="left" vertical="center"/>
    </xf>
    <xf numFmtId="0" fontId="9" fillId="18" borderId="16" xfId="9" applyFill="1" applyBorder="1"/>
    <xf numFmtId="0" fontId="22" fillId="7" borderId="0" xfId="9" applyFont="1" applyFill="1"/>
    <xf numFmtId="165" fontId="22" fillId="7" borderId="0" xfId="9" applyNumberFormat="1" applyFont="1" applyFill="1"/>
    <xf numFmtId="0" fontId="19" fillId="10" borderId="0" xfId="0" applyFont="1" applyFill="1" applyAlignment="1">
      <alignment vertical="center"/>
    </xf>
    <xf numFmtId="0" fontId="19" fillId="19" borderId="0" xfId="0" applyFont="1" applyFill="1" applyAlignment="1">
      <alignment vertical="center"/>
    </xf>
    <xf numFmtId="0" fontId="28" fillId="20" borderId="0" xfId="0" applyFont="1" applyFill="1" applyAlignment="1">
      <alignment vertical="center"/>
    </xf>
    <xf numFmtId="165" fontId="22" fillId="7" borderId="0" xfId="0" applyNumberFormat="1" applyFont="1" applyFill="1" applyBorder="1" applyAlignment="1" applyProtection="1"/>
    <xf numFmtId="44" fontId="9" fillId="0" borderId="0" xfId="1" applyFont="1"/>
    <xf numFmtId="0" fontId="23" fillId="16" borderId="7" xfId="9" applyNumberFormat="1" applyFont="1" applyFill="1" applyBorder="1" applyAlignment="1">
      <alignment horizontal="center" vertical="top"/>
    </xf>
    <xf numFmtId="0" fontId="22" fillId="7" borderId="0" xfId="9" applyFont="1" applyFill="1" applyBorder="1" applyAlignment="1" applyProtection="1"/>
    <xf numFmtId="0" fontId="24" fillId="0" borderId="0" xfId="0" applyFont="1" applyAlignment="1">
      <alignment vertical="center"/>
    </xf>
    <xf numFmtId="0" fontId="4" fillId="2" borderId="17" xfId="4" applyBorder="1"/>
    <xf numFmtId="0" fontId="0" fillId="0" borderId="17" xfId="0" applyBorder="1"/>
    <xf numFmtId="0" fontId="5" fillId="3" borderId="17" xfId="5" applyBorder="1"/>
    <xf numFmtId="0" fontId="6" fillId="4" borderId="17" xfId="6" applyBorder="1"/>
    <xf numFmtId="0" fontId="0" fillId="0" borderId="17" xfId="0" applyFill="1" applyBorder="1"/>
    <xf numFmtId="49" fontId="0" fillId="0" borderId="0" xfId="0" applyNumberFormat="1" applyAlignment="1">
      <alignment horizontal="center"/>
    </xf>
    <xf numFmtId="165" fontId="9" fillId="18" borderId="12" xfId="9" applyNumberFormat="1" applyFill="1" applyBorder="1"/>
    <xf numFmtId="0" fontId="10" fillId="5" borderId="2" xfId="7" applyFont="1" applyAlignment="1">
      <alignment horizontal="left" vertical="center" indent="2"/>
    </xf>
    <xf numFmtId="0" fontId="25" fillId="6" borderId="0" xfId="8" applyFont="1" applyAlignment="1">
      <alignment horizontal="center"/>
    </xf>
    <xf numFmtId="14" fontId="15" fillId="12" borderId="4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165" fontId="0" fillId="0" borderId="13" xfId="11" quotePrefix="1" applyNumberFormat="1" applyFont="1" applyFill="1" applyBorder="1"/>
    <xf numFmtId="0" fontId="29" fillId="21" borderId="0" xfId="9" quotePrefix="1" applyFont="1" applyFill="1"/>
  </cellXfs>
  <cellStyles count="12">
    <cellStyle name="Currency 2" xfId="11"/>
    <cellStyle name="Normal 3" xfId="9"/>
    <cellStyle name="Normal 3 2" xfId="10"/>
    <cellStyle name="ดี" xfId="4" builtinId="26"/>
    <cellStyle name="ปกติ" xfId="0" builtinId="0"/>
    <cellStyle name="ป้อนค่า" xfId="7" builtinId="20"/>
    <cellStyle name="ปานกลาง" xfId="6" builtinId="28"/>
    <cellStyle name="แย่" xfId="5" builtinId="27"/>
    <cellStyle name="สกุลเงิน" xfId="1" builtinId="4"/>
    <cellStyle name="ส่วนที่ถูกเน้น5" xfId="8" builtinId="45"/>
    <cellStyle name="หัวเรื่อง 2" xfId="2" builtinId="17"/>
    <cellStyle name="หัวเรื่อง 4" xfId="3" builtinId="19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165" formatCode="_(&quot;$&quot;* #,##0.00_);_(&quot;$&quot;* \(#,##0.00\);_(&quot;$&quot;* &quot;-&quot;??_);_(@_)"/>
      <fill>
        <patternFill patternType="solid">
          <fgColor indexed="6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165" formatCode="_(&quot;$&quot;* #,##0.00_);_(&quot;$&quot;* \(#,##0.00\);_(&quot;$&quot;* &quot;-&quot;??_);_(@_)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165" formatCode="_(&quot;$&quot;* #,##0.00_);_(&quot;$&quot;* \(#,##0.00\);_(&quot;$&quot;* &quot;-&quot;??_);_(@_)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165" formatCode="_(&quot;$&quot;* #,##0.00_);_(&quot;$&quot;* \(#,##0.00\);_(&quot;$&quot;* &quot;-&quot;??_);_(@_)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 Light"/>
        <scheme val="major"/>
      </font>
      <numFmt numFmtId="19" formatCode="d/m/yyyy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ahoma"/>
        <scheme val="minor"/>
      </font>
      <fill>
        <patternFill patternType="solid">
          <fgColor indexed="64"/>
          <bgColor theme="4"/>
        </patternFill>
      </fill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minor"/>
      </font>
      <numFmt numFmtId="165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minor"/>
      </font>
    </dxf>
    <dxf>
      <numFmt numFmtId="165" formatCode="_(&quot;$&quot;* #,##0.00_);_(&quot;$&quot;* \(#,##0.00\);_(&quot;$&quot;* &quot;-&quot;??_);_(@_)"/>
    </dxf>
    <dxf>
      <numFmt numFmtId="165" formatCode="_(&quot;$&quot;* #,##0.00_);_(&quot;$&quot;* \(#,##0.00\);_(&quot;$&quot;* &quot;-&quot;??_);_(@_)"/>
    </dxf>
    <dxf>
      <numFmt numFmtId="165" formatCode="_(&quot;$&quot;* #,##0.00_);_(&quot;$&quot;* \(#,##0.00\);_(&quot;$&quot;* &quot;-&quot;??_);_(@_)"/>
    </dxf>
    <dxf>
      <numFmt numFmtId="165" formatCode="_(&quot;$&quot;* #,##0.00_);_(&quot;$&quot;* \(#,##0.00\);_(&quot;$&quot;* &quot;-&quot;??_);_(@_)"/>
    </dxf>
    <dxf>
      <numFmt numFmtId="165" formatCode="_(&quot;$&quot;* #,##0.00_);_(&quot;$&quot;* \(#,##0.00\);_(&quot;$&quot;* &quot;-&quot;??_);_(@_)"/>
    </dxf>
    <dxf>
      <numFmt numFmtId="165" formatCode="_(&quot;$&quot;* #,##0.00_);_(&quot;$&quot;* \(#,##0.00\);_(&quot;$&quot;* &quot;-&quot;??_);_(@_)"/>
    </dxf>
    <dxf>
      <numFmt numFmtId="166" formatCode="m/d/yyyy"/>
    </dxf>
  </dxfs>
  <tableStyles count="0" defaultTableStyle="TableStyleMedium2" defaultPivotStyle="PivotStyleLight16"/>
  <colors>
    <mruColors>
      <color rgb="FF44B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89-4C09-8CEE-DF1291C6987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89-4C09-8CEE-DF1291C6987F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89-4C09-8CEE-DF1291C69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'Registration Revenues'!$E$2:$G$2</c:f>
              <c:strCache>
                <c:ptCount val="3"/>
                <c:pt idx="0">
                  <c:v>Soccer</c:v>
                </c:pt>
                <c:pt idx="1">
                  <c:v>Tennis</c:v>
                </c:pt>
                <c:pt idx="2">
                  <c:v>Volleyball</c:v>
                </c:pt>
              </c:strCache>
            </c:strRef>
          </c:cat>
          <c:val>
            <c:numRef>
              <c:f>'Registration Revenues'!$E$15:$G$15</c:f>
              <c:numCache>
                <c:formatCode>_("$"* #,##0.00_);_("$"* \(#,##0.00\);_("$"* "-"??_);_(@_)</c:formatCode>
                <c:ptCount val="3"/>
                <c:pt idx="0">
                  <c:v>15150</c:v>
                </c:pt>
                <c:pt idx="1">
                  <c:v>14500</c:v>
                </c:pt>
                <c:pt idx="2">
                  <c:v>22300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89-4C09-8CEE-DF1291C698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647700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0</xdr:rowOff>
    </xdr:from>
    <xdr:to>
      <xdr:col>4</xdr:col>
      <xdr:colOff>1209675</xdr:colOff>
      <xdr:row>3</xdr:row>
      <xdr:rowOff>104775</xdr:rowOff>
    </xdr:to>
    <xdr:sp macro="" textlink="">
      <xdr:nvSpPr>
        <xdr:cNvPr id="2" name="WordArt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0525" y="0"/>
          <a:ext cx="4838700" cy="647700"/>
        </a:xfrm>
        <a:prstGeom prst="rect">
          <a:avLst/>
        </a:prstGeom>
      </xdr:spPr>
      <xdr:txBody>
        <a:bodyPr wrap="none" fromWordArt="1"/>
        <a:lstStyle/>
        <a:p>
          <a:pPr algn="ctr" rtl="0"/>
          <a:r>
            <a:rPr lang="en-US" sz="3600" kern="10" spc="0" baseline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chemeClr val="accent1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 Black"/>
            </a:rPr>
            <a:t>Lunch Trucks</a:t>
          </a:r>
          <a:endParaRPr lang="en-US" sz="3600" kern="10" spc="0">
            <a:ln w="12700">
              <a:solidFill>
                <a:srgbClr val="B2B2B2"/>
              </a:solidFill>
              <a:round/>
              <a:headEnd/>
              <a:tailEnd/>
            </a:ln>
            <a:solidFill>
              <a:schemeClr val="accent1"/>
            </a:solidFill>
            <a:effectLst>
              <a:outerShdw dist="35921" dir="2700000" sy="50000" rotWithShape="0">
                <a:srgbClr val="875B0D">
                  <a:alpha val="70000"/>
                </a:srgbClr>
              </a:outerShdw>
            </a:effectLst>
            <a:latin typeface="Arial Black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ngkham.anuc@hotmail.com" refreshedDate="45040.484651273146" createdVersion="6" refreshedVersion="6" minRefreshableVersion="3" recordCount="35">
  <cacheSource type="worksheet">
    <worksheetSource name="Table3"/>
  </cacheSource>
  <cacheFields count="7">
    <cacheField name="ID" numFmtId="44">
      <sharedItems containsNonDate="0" containsString="0" containsBlank="1"/>
    </cacheField>
    <cacheField name="Location" numFmtId="0">
      <sharedItems/>
    </cacheField>
    <cacheField name="Menu Item" numFmtId="0">
      <sharedItems count="7">
        <s v="Hamburger Meal"/>
        <s v="Hot Dog Meal"/>
        <s v="Chicken Sandwich Meal"/>
        <s v="Fish Sandwich Meal"/>
        <s v="Taco Meal"/>
        <s v="Burrito Meal"/>
        <s v="Riblet Meal"/>
      </sharedItems>
    </cacheField>
    <cacheField name="January" numFmtId="165">
      <sharedItems containsSemiMixedTypes="0" containsString="0" containsNumber="1" containsInteger="1" minValue="1010" maxValue="6587"/>
    </cacheField>
    <cacheField name="February" numFmtId="165">
      <sharedItems containsSemiMixedTypes="0" containsString="0" containsNumber="1" containsInteger="1" minValue="1200" maxValue="7654"/>
    </cacheField>
    <cacheField name="March" numFmtId="165">
      <sharedItems containsSemiMixedTypes="0" containsString="0" containsNumber="1" containsInteger="1" minValue="1234" maxValue="39512"/>
    </cacheField>
    <cacheField name="Total" numFmtId="165">
      <sharedItems containsSemiMixedTypes="0" containsString="0" containsNumber="1" containsInteger="1" minValue="3621" maxValue="530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m/>
    <s v="Central Park"/>
    <x v="0"/>
    <n v="2012"/>
    <n v="2300"/>
    <n v="2323"/>
    <n v="6635"/>
  </r>
  <r>
    <m/>
    <s v="Central Park"/>
    <x v="1"/>
    <n v="1565"/>
    <n v="1622"/>
    <n v="1437"/>
    <n v="4624"/>
  </r>
  <r>
    <m/>
    <s v="Central Park"/>
    <x v="2"/>
    <n v="4410"/>
    <n v="4321"/>
    <n v="4123"/>
    <n v="12854"/>
  </r>
  <r>
    <m/>
    <s v="Central Park"/>
    <x v="3"/>
    <n v="2134"/>
    <n v="2323"/>
    <n v="2156"/>
    <n v="6613"/>
  </r>
  <r>
    <m/>
    <s v="Central Park"/>
    <x v="4"/>
    <n v="2456"/>
    <n v="2476"/>
    <n v="2898"/>
    <n v="7830"/>
  </r>
  <r>
    <m/>
    <s v="Central Park"/>
    <x v="5"/>
    <n v="2345"/>
    <n v="3214"/>
    <n v="2314"/>
    <n v="7873"/>
  </r>
  <r>
    <m/>
    <s v="Central Park"/>
    <x v="6"/>
    <n v="1200"/>
    <n v="3211"/>
    <n v="2334"/>
    <n v="6745"/>
  </r>
  <r>
    <m/>
    <s v="City Recreation Center"/>
    <x v="0"/>
    <n v="3798"/>
    <n v="4200"/>
    <n v="4122"/>
    <n v="12120"/>
  </r>
  <r>
    <m/>
    <s v="City Recreation Center"/>
    <x v="1"/>
    <n v="4400"/>
    <n v="4532"/>
    <n v="4112"/>
    <n v="13044"/>
  </r>
  <r>
    <m/>
    <s v="City Recreation Center"/>
    <x v="2"/>
    <n v="5500"/>
    <n v="5693"/>
    <n v="5723"/>
    <n v="16916"/>
  </r>
  <r>
    <m/>
    <s v="City Recreation Center"/>
    <x v="3"/>
    <n v="5656"/>
    <n v="5743"/>
    <n v="5874"/>
    <n v="17273"/>
  </r>
  <r>
    <m/>
    <s v="City Recreation Center"/>
    <x v="4"/>
    <n v="4400"/>
    <n v="4765"/>
    <n v="4887"/>
    <n v="14052"/>
  </r>
  <r>
    <m/>
    <s v="City Recreation Center"/>
    <x v="5"/>
    <n v="4567"/>
    <n v="5432"/>
    <n v="3456"/>
    <n v="13455"/>
  </r>
  <r>
    <m/>
    <s v="City Recreation Center"/>
    <x v="6"/>
    <n v="4566"/>
    <n v="7654"/>
    <n v="5654"/>
    <n v="17874"/>
  </r>
  <r>
    <m/>
    <s v="Downtown"/>
    <x v="0"/>
    <n v="2012"/>
    <n v="2300"/>
    <n v="2323"/>
    <n v="6635"/>
  </r>
  <r>
    <m/>
    <s v="Downtown"/>
    <x v="1"/>
    <n v="1700"/>
    <n v="1543"/>
    <n v="1594"/>
    <n v="4837"/>
  </r>
  <r>
    <m/>
    <s v="Downtown"/>
    <x v="2"/>
    <n v="1989"/>
    <n v="1888"/>
    <n v="1989"/>
    <n v="5866"/>
  </r>
  <r>
    <m/>
    <s v="Downtown"/>
    <x v="3"/>
    <n v="1388"/>
    <n v="1433"/>
    <n v="1376"/>
    <n v="4197"/>
  </r>
  <r>
    <m/>
    <s v="Downtown"/>
    <x v="4"/>
    <n v="1100"/>
    <n v="1200"/>
    <n v="1321"/>
    <n v="3621"/>
  </r>
  <r>
    <m/>
    <s v="Downtown"/>
    <x v="5"/>
    <n v="1010"/>
    <n v="1211"/>
    <n v="1432"/>
    <n v="3653"/>
  </r>
  <r>
    <m/>
    <s v="Downtown"/>
    <x v="6"/>
    <n v="2100"/>
    <n v="2320"/>
    <n v="3210"/>
    <n v="7630"/>
  </r>
  <r>
    <m/>
    <s v="Football Staduim"/>
    <x v="0"/>
    <n v="2567"/>
    <n v="3340"/>
    <n v="2733"/>
    <n v="8640"/>
  </r>
  <r>
    <m/>
    <s v="Football Staduim"/>
    <x v="1"/>
    <n v="1565"/>
    <n v="1622"/>
    <n v="1437"/>
    <n v="4624"/>
  </r>
  <r>
    <m/>
    <s v="Football Staduim"/>
    <x v="2"/>
    <n v="6587"/>
    <n v="4157"/>
    <n v="5595"/>
    <n v="16339"/>
  </r>
  <r>
    <m/>
    <s v="Football Staduim"/>
    <x v="3"/>
    <n v="5915"/>
    <n v="7608"/>
    <n v="39512"/>
    <n v="53035"/>
  </r>
  <r>
    <m/>
    <s v="Football Staduim"/>
    <x v="4"/>
    <n v="3873"/>
    <n v="3754"/>
    <n v="3434"/>
    <n v="11061"/>
  </r>
  <r>
    <m/>
    <s v="Football Staduim"/>
    <x v="5"/>
    <n v="1543"/>
    <n v="1654"/>
    <n v="1234"/>
    <n v="4431"/>
  </r>
  <r>
    <m/>
    <s v="Football Staduim"/>
    <x v="6"/>
    <n v="4567"/>
    <n v="6543"/>
    <n v="4656"/>
    <n v="15766"/>
  </r>
  <r>
    <m/>
    <s v="Train Station"/>
    <x v="0"/>
    <n v="2012"/>
    <n v="2300"/>
    <n v="2323"/>
    <n v="6635"/>
  </r>
  <r>
    <m/>
    <s v="Train Station"/>
    <x v="1"/>
    <n v="1700"/>
    <n v="1543"/>
    <n v="1594"/>
    <n v="4837"/>
  </r>
  <r>
    <m/>
    <s v="Train Station"/>
    <x v="2"/>
    <n v="1989"/>
    <n v="1888"/>
    <n v="1989"/>
    <n v="5866"/>
  </r>
  <r>
    <m/>
    <s v="Train Station"/>
    <x v="3"/>
    <n v="1388"/>
    <n v="1433"/>
    <n v="1376"/>
    <n v="4197"/>
  </r>
  <r>
    <m/>
    <s v="Train Station"/>
    <x v="4"/>
    <n v="1100"/>
    <n v="1200"/>
    <n v="1321"/>
    <n v="3621"/>
  </r>
  <r>
    <m/>
    <s v="Train Station"/>
    <x v="5"/>
    <n v="1010"/>
    <n v="1211"/>
    <n v="1432"/>
    <n v="3653"/>
  </r>
  <r>
    <m/>
    <s v="Train Station"/>
    <x v="6"/>
    <n v="2100"/>
    <n v="2320"/>
    <n v="3210"/>
    <n v="76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>
  <location ref="A3:C11" firstHeaderRow="0" firstDataRow="1" firstDataCol="1"/>
  <pivotFields count="7">
    <pivotField showAll="0"/>
    <pivotField showAll="0"/>
    <pivotField axis="axisRow" showAll="0">
      <items count="8">
        <item x="5"/>
        <item x="2"/>
        <item x="3"/>
        <item x="0"/>
        <item x="1"/>
        <item x="6"/>
        <item x="4"/>
        <item t="default"/>
      </items>
    </pivotField>
    <pivotField numFmtId="165" showAll="0"/>
    <pivotField numFmtId="165" showAll="0"/>
    <pivotField numFmtId="165" showAll="0"/>
    <pivotField dataField="1" numFmtId="165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ผลรวม ของ Total" fld="6" baseField="0" baseItem="0"/>
    <dataField name="ค่าเฉลี่ย ของ Total2" fld="6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Northwind.accdb" connectionId="1" autoFormatId="16" applyNumberFormats="0" applyBorderFormats="0" applyFontFormats="0" applyPatternFormats="0" applyAlignmentFormats="0" applyWidthHeightFormats="0">
  <queryTableRefresh nextId="14" unboundColumnsRight="1">
    <queryTableFields count="11">
      <queryTableField id="1" name="Order Date" tableColumnId="1"/>
      <queryTableField id="2" name="Company" tableColumnId="2"/>
      <queryTableField id="3" name="City" tableColumnId="3"/>
      <queryTableField id="4" name="Order ID" tableColumnId="4"/>
      <queryTableField id="5" name="Product Name" tableColumnId="5"/>
      <queryTableField id="6" name="Category" tableColumnId="6"/>
      <queryTableField id="7" name="Quantity" tableColumnId="7"/>
      <queryTableField id="8" name="Unit Price" tableColumnId="8"/>
      <queryTableField id="10" name="First Name" tableColumnId="10"/>
      <queryTableField id="11" name="Ship Name" tableColumnId="11"/>
      <queryTableField id="12" dataBound="0" tableColumnId="9"/>
    </queryTableFields>
    <queryTableDeletedFields count="1">
      <deletedField name="Discount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4" name="Table4" displayName="Table4" ref="A9:G14" totalsRowShown="0" headerRowDxfId="7" dataDxfId="8" dataCellStyle="สกุลเงิน">
  <autoFilter ref="A9:G14"/>
  <tableColumns count="7">
    <tableColumn id="1" name="Product2" dataDxfId="15"/>
    <tableColumn id="2" name="JAN" dataDxfId="14" dataCellStyle="สกุลเงิน"/>
    <tableColumn id="3" name="FEB" dataDxfId="13" dataCellStyle="สกุลเงิน"/>
    <tableColumn id="4" name="MAR" dataDxfId="12" dataCellStyle="สกุลเงิน"/>
    <tableColumn id="5" name="APR" dataDxfId="11" dataCellStyle="สกุลเงิน"/>
    <tableColumn id="6" name="MAY" dataDxfId="10" dataCellStyle="สกุลเงิน"/>
    <tableColumn id="7" name="JUN" dataDxfId="9" dataCellStyle="สกุลเงิน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1:K59" tableType="queryTable" totalsRowShown="0">
  <tableColumns count="11">
    <tableColumn id="1" uniqueName="1" name="Order Date" queryTableFieldId="1" dataDxfId="26"/>
    <tableColumn id="2" uniqueName="2" name="Company" queryTableFieldId="2"/>
    <tableColumn id="3" uniqueName="3" name="City" queryTableFieldId="3"/>
    <tableColumn id="4" uniqueName="4" name="Order ID" queryTableFieldId="4"/>
    <tableColumn id="5" uniqueName="5" name="Product Name" queryTableFieldId="5"/>
    <tableColumn id="6" uniqueName="6" name="Category" queryTableFieldId="6"/>
    <tableColumn id="7" uniqueName="7" name="Quantity" queryTableFieldId="7"/>
    <tableColumn id="8" uniqueName="8" name="Unit Price" queryTableFieldId="8"/>
    <tableColumn id="10" uniqueName="10" name="First Name" queryTableFieldId="10"/>
    <tableColumn id="11" uniqueName="11" name="Ship Name" queryTableFieldId="11"/>
    <tableColumn id="9" uniqueName="9" name="Column1" queryTableFieldId="12" dataCellStyle="Normal 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1" displayName="Table1" ref="A2:H15" totalsRowCount="1">
  <autoFilter ref="A2:H14"/>
  <tableColumns count="8">
    <tableColumn id="1" name="Month" totalsRowLabel="Total"/>
    <tableColumn id="2" name="Football" totalsRowFunction="sum" totalsRowDxfId="25"/>
    <tableColumn id="3" name="Baseball" totalsRowFunction="sum" totalsRowDxfId="24"/>
    <tableColumn id="4" name="Basketball" totalsRowFunction="sum" totalsRowDxfId="23"/>
    <tableColumn id="5" name="Soccer" totalsRowFunction="sum" totalsRowDxfId="22"/>
    <tableColumn id="6" name="Tennis" totalsRowFunction="sum" totalsRowDxfId="21"/>
    <tableColumn id="7" name="Volleyball" totalsRowFunction="sum" totalsRowDxfId="20"/>
    <tableColumn id="8" name="Total" totalsRowFunction="custom" dataDxfId="19" totalsRowDxfId="18">
      <calculatedColumnFormula>SUM(Table1[[#This Row],[Football]:[Volleyball]])</calculatedColumnFormula>
      <totalsRowFormula>SUM(B15:G15)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6:G42" totalsRowCount="1" headerRowDxfId="17" totalsRowDxfId="16">
  <autoFilter ref="A6:G41"/>
  <tableColumns count="7">
    <tableColumn id="1" name="ID" totalsRowDxfId="6" dataCellStyle="Normal 3"/>
    <tableColumn id="6" name="Location" totalsRowLabel="GRAND TOTAL" totalsRowDxfId="5" dataCellStyle="Normal 3"/>
    <tableColumn id="7" name="Menu Item" totalsRowDxfId="4" dataCellStyle="Normal 3"/>
    <tableColumn id="2" name="January" totalsRowDxfId="3"/>
    <tableColumn id="3" name="February" totalsRowDxfId="2"/>
    <tableColumn id="4" name="March" totalsRowDxfId="1"/>
    <tableColumn id="5" name="Total" totalsRowFunction="sum" totalsRowDxfId="0" dataCellStyle="Normal 3">
      <calculatedColumnFormula>SUM(D7:F7)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C5" sqref="C5"/>
    </sheetView>
  </sheetViews>
  <sheetFormatPr defaultColWidth="14" defaultRowHeight="14.4"/>
  <cols>
    <col min="1" max="1" width="32.88671875" bestFit="1" customWidth="1"/>
    <col min="2" max="8" width="12.5546875" customWidth="1"/>
    <col min="9" max="9" width="17.44140625" customWidth="1"/>
  </cols>
  <sheetData>
    <row r="1" spans="1:8" s="2" customFormat="1" ht="43.5" customHeight="1">
      <c r="A1" s="69" t="s">
        <v>247</v>
      </c>
      <c r="B1" s="69"/>
      <c r="C1" s="69"/>
      <c r="D1" s="69"/>
      <c r="E1" s="69"/>
      <c r="F1" s="69"/>
      <c r="G1" s="69"/>
      <c r="H1" s="69"/>
    </row>
    <row r="2" spans="1:8" ht="28.5" customHeight="1">
      <c r="D2" s="8"/>
      <c r="E2" s="8"/>
      <c r="F2" s="8"/>
      <c r="G2" s="8"/>
      <c r="H2" s="8"/>
    </row>
    <row r="3" spans="1:8" ht="28.5" customHeight="1">
      <c r="D3" s="9"/>
      <c r="E3" s="9"/>
      <c r="F3" s="9"/>
      <c r="G3" s="9"/>
      <c r="H3" s="9"/>
    </row>
    <row r="4" spans="1:8" ht="19.5" customHeight="1">
      <c r="D4" s="9"/>
      <c r="E4" s="9"/>
      <c r="F4" s="9"/>
      <c r="G4" s="9"/>
      <c r="H4" s="9"/>
    </row>
    <row r="5" spans="1:8" s="1" customFormat="1" ht="27" customHeight="1">
      <c r="A5"/>
      <c r="B5"/>
      <c r="C5"/>
      <c r="D5"/>
      <c r="E5"/>
      <c r="F5"/>
      <c r="G5"/>
      <c r="H5"/>
    </row>
    <row r="15" spans="1:8" ht="39.75" customHeight="1"/>
    <row r="26" spans="20:20">
      <c r="T26" t="s">
        <v>6</v>
      </c>
    </row>
  </sheetData>
  <mergeCells count="1">
    <mergeCell ref="A1:H1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28"/>
  <sheetViews>
    <sheetView tabSelected="1" zoomScaleNormal="100" workbookViewId="0">
      <selection activeCell="K16" sqref="K16"/>
    </sheetView>
  </sheetViews>
  <sheetFormatPr defaultRowHeight="14.4"/>
  <cols>
    <col min="1" max="1" width="1.6640625" customWidth="1"/>
    <col min="3" max="3" width="12.88671875" customWidth="1"/>
    <col min="4" max="4" width="2.44140625" customWidth="1"/>
    <col min="6" max="6" width="11.33203125" bestFit="1" customWidth="1"/>
    <col min="8" max="8" width="2.5546875" customWidth="1"/>
    <col min="11" max="11" width="12.109375" customWidth="1"/>
    <col min="12" max="12" width="12.77734375" customWidth="1"/>
    <col min="14" max="14" width="10.77734375" bestFit="1" customWidth="1"/>
    <col min="15" max="15" width="10.5546875" bestFit="1" customWidth="1"/>
    <col min="16" max="16" width="6.21875" bestFit="1" customWidth="1"/>
  </cols>
  <sheetData>
    <row r="1" spans="2:19" s="61" customFormat="1" ht="32.25" customHeight="1">
      <c r="B1" s="61" t="s">
        <v>222</v>
      </c>
      <c r="I1" s="61" t="s">
        <v>223</v>
      </c>
    </row>
    <row r="2" spans="2:19">
      <c r="B2" s="62" t="s">
        <v>224</v>
      </c>
      <c r="C2" s="63" t="s">
        <v>228</v>
      </c>
      <c r="E2" s="64" t="s">
        <v>224</v>
      </c>
      <c r="F2" s="64" t="s">
        <v>225</v>
      </c>
      <c r="G2" s="64" t="s">
        <v>226</v>
      </c>
      <c r="I2" s="65" t="s">
        <v>224</v>
      </c>
      <c r="J2" s="63" t="s">
        <v>227</v>
      </c>
    </row>
    <row r="3" spans="2:19">
      <c r="B3" s="62" t="s">
        <v>225</v>
      </c>
      <c r="C3" s="63"/>
      <c r="E3" s="66" t="s">
        <v>228</v>
      </c>
      <c r="F3" s="66" t="s">
        <v>229</v>
      </c>
      <c r="G3" s="66">
        <v>35</v>
      </c>
      <c r="I3" s="65" t="s">
        <v>225</v>
      </c>
      <c r="J3" s="63"/>
    </row>
    <row r="4" spans="2:19">
      <c r="B4" s="62" t="s">
        <v>226</v>
      </c>
      <c r="C4" s="63"/>
      <c r="E4" s="66" t="s">
        <v>230</v>
      </c>
      <c r="F4" s="66" t="s">
        <v>231</v>
      </c>
      <c r="G4" s="66">
        <v>85</v>
      </c>
      <c r="I4" s="65" t="s">
        <v>226</v>
      </c>
      <c r="J4" s="63"/>
    </row>
    <row r="5" spans="2:19">
      <c r="E5" s="66" t="s">
        <v>232</v>
      </c>
      <c r="F5" s="66" t="s">
        <v>233</v>
      </c>
      <c r="G5" s="66">
        <v>50</v>
      </c>
    </row>
    <row r="6" spans="2:19">
      <c r="E6" s="66" t="s">
        <v>234</v>
      </c>
      <c r="F6" s="66" t="s">
        <v>235</v>
      </c>
      <c r="G6" s="66">
        <v>75</v>
      </c>
    </row>
    <row r="7" spans="2:19">
      <c r="E7" s="66" t="s">
        <v>236</v>
      </c>
      <c r="F7" s="66" t="s">
        <v>237</v>
      </c>
      <c r="G7" s="66">
        <v>120</v>
      </c>
    </row>
    <row r="8" spans="2:19">
      <c r="E8" s="66" t="s">
        <v>238</v>
      </c>
      <c r="F8" s="66" t="s">
        <v>239</v>
      </c>
      <c r="G8" s="66">
        <v>250</v>
      </c>
      <c r="I8" s="7" t="s">
        <v>224</v>
      </c>
      <c r="J8" s="66" t="s">
        <v>228</v>
      </c>
      <c r="K8" s="66" t="s">
        <v>230</v>
      </c>
      <c r="L8" s="66" t="s">
        <v>232</v>
      </c>
      <c r="M8" s="66" t="s">
        <v>234</v>
      </c>
      <c r="N8" s="66" t="s">
        <v>236</v>
      </c>
      <c r="O8" s="66" t="s">
        <v>238</v>
      </c>
      <c r="P8" s="66" t="s">
        <v>227</v>
      </c>
      <c r="Q8" s="66" t="s">
        <v>240</v>
      </c>
      <c r="R8" s="66" t="s">
        <v>241</v>
      </c>
      <c r="S8" s="66" t="s">
        <v>242</v>
      </c>
    </row>
    <row r="9" spans="2:19">
      <c r="E9" s="66" t="s">
        <v>227</v>
      </c>
      <c r="F9" s="66" t="s">
        <v>243</v>
      </c>
      <c r="G9" s="66">
        <v>50</v>
      </c>
      <c r="I9" s="7" t="s">
        <v>225</v>
      </c>
      <c r="J9" s="66" t="s">
        <v>229</v>
      </c>
      <c r="K9" s="66" t="s">
        <v>231</v>
      </c>
      <c r="L9" s="66" t="s">
        <v>233</v>
      </c>
      <c r="M9" s="66" t="s">
        <v>235</v>
      </c>
      <c r="N9" s="66" t="s">
        <v>237</v>
      </c>
      <c r="O9" s="66" t="s">
        <v>239</v>
      </c>
      <c r="P9" s="66" t="s">
        <v>243</v>
      </c>
      <c r="Q9" s="66" t="s">
        <v>244</v>
      </c>
      <c r="R9" s="66" t="s">
        <v>245</v>
      </c>
      <c r="S9" s="66" t="s">
        <v>246</v>
      </c>
    </row>
    <row r="10" spans="2:19">
      <c r="E10" s="66" t="s">
        <v>240</v>
      </c>
      <c r="F10" s="66" t="s">
        <v>244</v>
      </c>
      <c r="G10" s="66">
        <v>55</v>
      </c>
      <c r="I10" s="7" t="s">
        <v>226</v>
      </c>
      <c r="J10" s="66">
        <v>35</v>
      </c>
      <c r="K10" s="66">
        <v>85</v>
      </c>
      <c r="L10" s="66">
        <v>50</v>
      </c>
      <c r="M10" s="66">
        <v>75</v>
      </c>
      <c r="N10" s="66">
        <v>120</v>
      </c>
      <c r="O10" s="66">
        <v>250</v>
      </c>
      <c r="P10" s="66">
        <v>50</v>
      </c>
      <c r="Q10" s="66">
        <v>55</v>
      </c>
      <c r="R10" s="66">
        <v>150</v>
      </c>
      <c r="S10" s="66">
        <v>250</v>
      </c>
    </row>
    <row r="11" spans="2:19">
      <c r="E11" s="66" t="s">
        <v>241</v>
      </c>
      <c r="F11" s="66" t="s">
        <v>245</v>
      </c>
      <c r="G11" s="66">
        <v>150</v>
      </c>
    </row>
    <row r="12" spans="2:19">
      <c r="E12" s="66" t="s">
        <v>242</v>
      </c>
      <c r="F12" s="66" t="s">
        <v>246</v>
      </c>
      <c r="G12" s="66">
        <v>250</v>
      </c>
    </row>
    <row r="27" spans="5:5">
      <c r="E27" s="5"/>
    </row>
    <row r="28" spans="5:5">
      <c r="E28" s="67"/>
    </row>
  </sheetData>
  <dataValidations count="2">
    <dataValidation type="list" allowBlank="1" showInputMessage="1" showErrorMessage="1" sqref="J2">
      <formula1>$J$8:$S$8</formula1>
    </dataValidation>
    <dataValidation type="list" allowBlank="1" showInputMessage="1" showErrorMessage="1" sqref="C2">
      <formula1>$E$3:$E$12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N25" sqref="N25"/>
    </sheetView>
  </sheetViews>
  <sheetFormatPr defaultRowHeight="14.4"/>
  <cols>
    <col min="1" max="1" width="20.21875" bestFit="1" customWidth="1"/>
    <col min="2" max="2" width="16.44140625" bestFit="1" customWidth="1"/>
    <col min="3" max="3" width="18.44140625" customWidth="1"/>
  </cols>
  <sheetData>
    <row r="3" spans="1:3">
      <c r="A3" s="72" t="s">
        <v>248</v>
      </c>
      <c r="B3" t="s">
        <v>250</v>
      </c>
      <c r="C3" t="s">
        <v>251</v>
      </c>
    </row>
    <row r="4" spans="1:3">
      <c r="A4" s="1" t="s">
        <v>202</v>
      </c>
      <c r="B4" s="73">
        <v>33065</v>
      </c>
      <c r="C4" s="73">
        <v>6613</v>
      </c>
    </row>
    <row r="5" spans="1:3">
      <c r="A5" s="1" t="s">
        <v>197</v>
      </c>
      <c r="B5" s="73">
        <v>57841</v>
      </c>
      <c r="C5" s="73">
        <v>11568.2</v>
      </c>
    </row>
    <row r="6" spans="1:3">
      <c r="A6" s="1" t="s">
        <v>199</v>
      </c>
      <c r="B6" s="73">
        <v>85315</v>
      </c>
      <c r="C6" s="73">
        <v>17063</v>
      </c>
    </row>
    <row r="7" spans="1:3">
      <c r="A7" s="1" t="s">
        <v>193</v>
      </c>
      <c r="B7" s="73">
        <v>40665</v>
      </c>
      <c r="C7" s="73">
        <v>8133</v>
      </c>
    </row>
    <row r="8" spans="1:3">
      <c r="A8" s="1" t="s">
        <v>195</v>
      </c>
      <c r="B8" s="73">
        <v>31966</v>
      </c>
      <c r="C8" s="73">
        <v>6393.2</v>
      </c>
    </row>
    <row r="9" spans="1:3">
      <c r="A9" s="1" t="s">
        <v>203</v>
      </c>
      <c r="B9" s="73">
        <v>55645</v>
      </c>
      <c r="C9" s="73">
        <v>11129</v>
      </c>
    </row>
    <row r="10" spans="1:3">
      <c r="A10" s="1" t="s">
        <v>201</v>
      </c>
      <c r="B10" s="73">
        <v>40185</v>
      </c>
      <c r="C10" s="73">
        <v>8037</v>
      </c>
    </row>
    <row r="11" spans="1:3">
      <c r="A11" s="1" t="s">
        <v>249</v>
      </c>
      <c r="B11" s="73">
        <v>344682</v>
      </c>
      <c r="C11" s="73">
        <v>9848.057142857142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28" sqref="D28"/>
    </sheetView>
  </sheetViews>
  <sheetFormatPr defaultColWidth="9" defaultRowHeight="14.4"/>
  <cols>
    <col min="1" max="1" width="11" customWidth="1"/>
    <col min="2" max="2" width="20.44140625" style="2" customWidth="1"/>
    <col min="3" max="3" width="13.44140625" style="4" customWidth="1"/>
    <col min="4" max="5" width="12" style="2" customWidth="1"/>
    <col min="6" max="6" width="10.44140625" style="2" customWidth="1"/>
    <col min="7" max="8" width="12.44140625" style="2" customWidth="1"/>
    <col min="9" max="9" width="13.44140625" style="2" customWidth="1"/>
    <col min="10" max="10" width="14.44140625" style="2" customWidth="1"/>
    <col min="11" max="16384" width="9" style="2"/>
  </cols>
  <sheetData>
    <row r="1" spans="1:8" ht="43.5" customHeight="1">
      <c r="A1" s="69" t="s">
        <v>7</v>
      </c>
      <c r="B1" s="69"/>
      <c r="C1" s="69"/>
      <c r="D1" s="69"/>
      <c r="E1" s="69"/>
      <c r="F1" s="69"/>
      <c r="G1" s="69"/>
      <c r="H1" s="69"/>
    </row>
    <row r="2" spans="1:8" ht="10.5" customHeight="1"/>
    <row r="3" spans="1:8">
      <c r="B3"/>
      <c r="C3"/>
      <c r="D3"/>
      <c r="E3"/>
      <c r="F3"/>
      <c r="G3"/>
      <c r="H3"/>
    </row>
    <row r="4" spans="1:8">
      <c r="B4"/>
      <c r="C4"/>
      <c r="D4" s="3"/>
      <c r="E4" s="3"/>
      <c r="F4" s="3"/>
      <c r="G4" s="3"/>
      <c r="H4" s="3"/>
    </row>
    <row r="5" spans="1:8">
      <c r="B5"/>
      <c r="C5"/>
      <c r="D5" s="3"/>
      <c r="E5" s="3"/>
      <c r="F5" s="3"/>
      <c r="G5" s="3"/>
      <c r="H5" s="3"/>
    </row>
    <row r="6" spans="1:8">
      <c r="B6"/>
      <c r="C6"/>
      <c r="D6" s="3"/>
      <c r="E6" s="3"/>
      <c r="F6" s="3"/>
      <c r="G6" s="3"/>
      <c r="H6" s="3"/>
    </row>
    <row r="7" spans="1:8">
      <c r="B7"/>
      <c r="C7"/>
      <c r="D7" s="3"/>
      <c r="E7" s="3"/>
      <c r="F7" s="3"/>
      <c r="G7" s="3"/>
      <c r="H7" s="3"/>
    </row>
    <row r="8" spans="1:8">
      <c r="B8"/>
      <c r="C8"/>
      <c r="D8" s="3"/>
      <c r="E8" s="3"/>
      <c r="F8" s="3"/>
      <c r="G8" s="3"/>
      <c r="H8" s="3"/>
    </row>
    <row r="9" spans="1:8">
      <c r="B9"/>
      <c r="C9"/>
      <c r="D9" s="3"/>
      <c r="E9" s="3"/>
      <c r="F9" s="3"/>
      <c r="G9" s="3"/>
      <c r="H9" s="3"/>
    </row>
    <row r="10" spans="1:8">
      <c r="B10"/>
      <c r="C10"/>
      <c r="D10" s="3"/>
      <c r="E10" s="3"/>
      <c r="F10" s="3"/>
      <c r="G10" s="3"/>
      <c r="H10" s="3"/>
    </row>
    <row r="11" spans="1:8">
      <c r="B11"/>
      <c r="C11"/>
      <c r="D11" s="3"/>
      <c r="E11" s="3"/>
      <c r="F11" s="3"/>
      <c r="G11" s="3"/>
      <c r="H11" s="3"/>
    </row>
  </sheetData>
  <mergeCells count="1">
    <mergeCell ref="A1:H1"/>
  </mergeCells>
  <printOptions headings="1" gridLines="1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P19" sqref="P19"/>
    </sheetView>
  </sheetViews>
  <sheetFormatPr defaultRowHeight="14.4"/>
  <cols>
    <col min="1" max="1" width="14.44140625" customWidth="1"/>
  </cols>
  <sheetData>
    <row r="1" spans="1:7" ht="18" customHeight="1"/>
    <row r="2" spans="1:7" ht="18" customHeight="1" thickBot="1">
      <c r="A2" s="6" t="s">
        <v>8</v>
      </c>
      <c r="B2" s="71" t="s">
        <v>9</v>
      </c>
      <c r="C2" s="71" t="s">
        <v>10</v>
      </c>
      <c r="D2" s="71" t="s">
        <v>11</v>
      </c>
      <c r="E2" s="71" t="s">
        <v>12</v>
      </c>
      <c r="F2" s="71" t="s">
        <v>13</v>
      </c>
      <c r="G2" s="71" t="s">
        <v>14</v>
      </c>
    </row>
    <row r="3" spans="1:7" ht="17.25" customHeight="1" thickTop="1">
      <c r="A3" s="10" t="s">
        <v>15</v>
      </c>
      <c r="B3" s="11">
        <v>186</v>
      </c>
      <c r="C3" s="11">
        <v>108</v>
      </c>
      <c r="D3" s="11">
        <v>92</v>
      </c>
      <c r="E3" s="11">
        <v>122</v>
      </c>
      <c r="F3" s="11">
        <v>190</v>
      </c>
      <c r="G3" s="11">
        <v>71</v>
      </c>
    </row>
    <row r="4" spans="1:7" ht="17.25" customHeight="1">
      <c r="A4" s="10" t="s">
        <v>16</v>
      </c>
      <c r="B4" s="11">
        <v>15</v>
      </c>
      <c r="C4" s="11">
        <v>16</v>
      </c>
      <c r="D4" s="11">
        <v>198</v>
      </c>
      <c r="E4" s="11">
        <v>44</v>
      </c>
      <c r="F4" s="11">
        <v>25</v>
      </c>
      <c r="G4" s="11">
        <v>68</v>
      </c>
    </row>
    <row r="5" spans="1:7" ht="17.25" customHeight="1">
      <c r="A5" s="10" t="s">
        <v>17</v>
      </c>
      <c r="B5" s="11">
        <v>166</v>
      </c>
      <c r="C5" s="11">
        <v>185</v>
      </c>
      <c r="D5" s="11">
        <v>89</v>
      </c>
      <c r="E5" s="11">
        <v>170</v>
      </c>
      <c r="F5" s="11">
        <v>131</v>
      </c>
      <c r="G5" s="11">
        <v>70</v>
      </c>
    </row>
    <row r="6" spans="1:7" ht="17.25" customHeight="1">
      <c r="A6" s="10" t="s">
        <v>18</v>
      </c>
      <c r="B6" s="11">
        <v>21</v>
      </c>
      <c r="C6" s="11">
        <v>113</v>
      </c>
      <c r="D6" s="11">
        <v>83</v>
      </c>
      <c r="E6" s="11">
        <v>17</v>
      </c>
      <c r="F6" s="11">
        <v>130</v>
      </c>
      <c r="G6" s="11">
        <v>800</v>
      </c>
    </row>
    <row r="7" spans="1:7" ht="17.25" customHeight="1">
      <c r="A7" s="12" t="s">
        <v>19</v>
      </c>
      <c r="B7" s="13">
        <f>SUM(B3:B6)</f>
        <v>388</v>
      </c>
      <c r="C7" s="13">
        <f t="shared" ref="C7:G7" si="0">SUM(C3:C6)</f>
        <v>422</v>
      </c>
      <c r="D7" s="13">
        <f t="shared" si="0"/>
        <v>462</v>
      </c>
      <c r="E7" s="13">
        <f t="shared" si="0"/>
        <v>353</v>
      </c>
      <c r="F7" s="13">
        <f t="shared" si="0"/>
        <v>476</v>
      </c>
      <c r="G7" s="13">
        <f t="shared" si="0"/>
        <v>1009</v>
      </c>
    </row>
    <row r="8" spans="1:7" ht="17.25" customHeight="1"/>
    <row r="9" spans="1:7" ht="17.25" customHeight="1" thickBot="1">
      <c r="A9" s="6" t="s">
        <v>20</v>
      </c>
      <c r="B9" s="71" t="s">
        <v>9</v>
      </c>
      <c r="C9" s="71" t="s">
        <v>10</v>
      </c>
      <c r="D9" s="71" t="s">
        <v>11</v>
      </c>
      <c r="E9" s="71" t="s">
        <v>12</v>
      </c>
      <c r="F9" s="71" t="s">
        <v>13</v>
      </c>
      <c r="G9" s="71" t="s">
        <v>14</v>
      </c>
    </row>
    <row r="10" spans="1:7" ht="17.25" customHeight="1" thickTop="1">
      <c r="A10" s="10" t="s">
        <v>15</v>
      </c>
      <c r="B10" s="11">
        <v>61</v>
      </c>
      <c r="C10" s="11">
        <v>78</v>
      </c>
      <c r="D10" s="11">
        <v>65</v>
      </c>
      <c r="E10" s="11">
        <v>29</v>
      </c>
      <c r="F10" s="11">
        <v>125</v>
      </c>
      <c r="G10" s="11">
        <v>49</v>
      </c>
    </row>
    <row r="11" spans="1:7" ht="17.25" customHeight="1">
      <c r="A11" s="10" t="s">
        <v>16</v>
      </c>
      <c r="B11" s="11">
        <v>7</v>
      </c>
      <c r="C11" s="11">
        <v>5</v>
      </c>
      <c r="D11" s="11">
        <v>69</v>
      </c>
      <c r="E11" s="11">
        <v>32</v>
      </c>
      <c r="F11" s="11">
        <v>11</v>
      </c>
      <c r="G11" s="11">
        <v>30</v>
      </c>
    </row>
    <row r="12" spans="1:7" ht="17.25" customHeight="1">
      <c r="A12" s="10" t="s">
        <v>17</v>
      </c>
      <c r="B12" s="11">
        <v>99</v>
      </c>
      <c r="C12" s="11">
        <v>95</v>
      </c>
      <c r="D12" s="11">
        <v>51</v>
      </c>
      <c r="E12" s="11">
        <v>90</v>
      </c>
      <c r="F12" s="11">
        <v>21</v>
      </c>
      <c r="G12" s="11">
        <v>34</v>
      </c>
    </row>
    <row r="13" spans="1:7" ht="17.25" customHeight="1">
      <c r="A13" s="10" t="s">
        <v>18</v>
      </c>
      <c r="B13" s="11">
        <v>13</v>
      </c>
      <c r="C13" s="11">
        <v>28</v>
      </c>
      <c r="D13" s="11">
        <v>15</v>
      </c>
      <c r="E13" s="11">
        <v>8</v>
      </c>
      <c r="F13" s="11">
        <v>84</v>
      </c>
      <c r="G13" s="11">
        <v>12</v>
      </c>
    </row>
    <row r="14" spans="1:7" ht="17.25" customHeight="1">
      <c r="A14" s="12" t="s">
        <v>19</v>
      </c>
      <c r="B14" s="13">
        <f>SUM(B10:B13)</f>
        <v>180</v>
      </c>
      <c r="C14" s="13">
        <f t="shared" ref="C14:G14" si="1">SUM(C10:C13)</f>
        <v>206</v>
      </c>
      <c r="D14" s="13">
        <f t="shared" si="1"/>
        <v>200</v>
      </c>
      <c r="E14" s="13">
        <f t="shared" si="1"/>
        <v>159</v>
      </c>
      <c r="F14" s="13">
        <f t="shared" si="1"/>
        <v>241</v>
      </c>
      <c r="G14" s="13">
        <f t="shared" si="1"/>
        <v>125</v>
      </c>
    </row>
    <row r="15" spans="1:7" ht="17.25" customHeight="1"/>
    <row r="16" spans="1:7" ht="18" customHeight="1" thickBot="1">
      <c r="A16" s="6" t="s">
        <v>21</v>
      </c>
      <c r="B16" s="71" t="s">
        <v>9</v>
      </c>
      <c r="C16" s="71" t="s">
        <v>10</v>
      </c>
      <c r="D16" s="71" t="s">
        <v>11</v>
      </c>
      <c r="E16" s="71" t="s">
        <v>12</v>
      </c>
      <c r="F16" s="71" t="s">
        <v>13</v>
      </c>
      <c r="G16" s="71" t="s">
        <v>14</v>
      </c>
    </row>
    <row r="17" spans="1:7" ht="18" customHeight="1" thickTop="1">
      <c r="A17" s="10" t="s">
        <v>15</v>
      </c>
      <c r="B17" s="11">
        <v>14</v>
      </c>
      <c r="C17" s="11">
        <v>60</v>
      </c>
      <c r="D17" s="11">
        <v>14</v>
      </c>
      <c r="E17" s="11">
        <v>129</v>
      </c>
      <c r="F17" s="11">
        <v>60</v>
      </c>
      <c r="G17" s="11">
        <v>65</v>
      </c>
    </row>
    <row r="18" spans="1:7" ht="18" customHeight="1">
      <c r="A18" s="10" t="s">
        <v>16</v>
      </c>
      <c r="B18" s="11">
        <v>27</v>
      </c>
      <c r="C18" s="11">
        <v>32</v>
      </c>
      <c r="D18" s="11">
        <v>10</v>
      </c>
      <c r="E18" s="11">
        <v>41</v>
      </c>
      <c r="F18" s="11">
        <v>13</v>
      </c>
      <c r="G18" s="11">
        <v>105</v>
      </c>
    </row>
    <row r="19" spans="1:7" ht="18" customHeight="1">
      <c r="A19" s="10" t="s">
        <v>17</v>
      </c>
      <c r="B19" s="11">
        <v>30</v>
      </c>
      <c r="C19" s="11">
        <v>24</v>
      </c>
      <c r="D19" s="11">
        <v>109</v>
      </c>
      <c r="E19" s="11">
        <v>16</v>
      </c>
      <c r="F19" s="11">
        <v>21</v>
      </c>
      <c r="G19" s="11">
        <v>52</v>
      </c>
    </row>
    <row r="20" spans="1:7" ht="18" customHeight="1">
      <c r="A20" s="10" t="s">
        <v>18</v>
      </c>
      <c r="B20" s="11">
        <v>54</v>
      </c>
      <c r="C20" s="11">
        <v>72</v>
      </c>
      <c r="D20" s="11">
        <v>49</v>
      </c>
      <c r="E20" s="11">
        <v>24</v>
      </c>
      <c r="F20" s="11">
        <v>60</v>
      </c>
      <c r="G20" s="11">
        <v>39</v>
      </c>
    </row>
    <row r="21" spans="1:7" ht="18" customHeight="1">
      <c r="A21" s="12" t="s">
        <v>19</v>
      </c>
      <c r="B21" s="13">
        <f>SUM(B17:B20)</f>
        <v>125</v>
      </c>
      <c r="C21" s="13">
        <f t="shared" ref="C21:G21" si="2">SUM(C17:C20)</f>
        <v>188</v>
      </c>
      <c r="D21" s="13">
        <f t="shared" si="2"/>
        <v>182</v>
      </c>
      <c r="E21" s="13">
        <f t="shared" si="2"/>
        <v>210</v>
      </c>
      <c r="F21" s="13">
        <f t="shared" si="2"/>
        <v>154</v>
      </c>
      <c r="G21" s="13">
        <f t="shared" si="2"/>
        <v>261</v>
      </c>
    </row>
    <row r="22" spans="1:7" ht="18" customHeight="1"/>
    <row r="23" spans="1:7" ht="18" customHeight="1" thickBot="1">
      <c r="A23" s="6" t="s">
        <v>215</v>
      </c>
      <c r="B23" s="71" t="s">
        <v>9</v>
      </c>
      <c r="C23" s="71" t="s">
        <v>10</v>
      </c>
      <c r="D23" s="71" t="s">
        <v>11</v>
      </c>
      <c r="E23" s="71" t="s">
        <v>12</v>
      </c>
      <c r="F23" s="71" t="s">
        <v>13</v>
      </c>
      <c r="G23" s="71" t="s">
        <v>14</v>
      </c>
    </row>
    <row r="24" spans="1:7" ht="18" customHeight="1" thickTop="1">
      <c r="A24" s="10" t="s">
        <v>15</v>
      </c>
      <c r="B24" s="11">
        <v>172</v>
      </c>
      <c r="C24" s="11">
        <v>108</v>
      </c>
      <c r="D24" s="11">
        <v>92</v>
      </c>
      <c r="E24" s="11">
        <v>122</v>
      </c>
      <c r="F24" s="11">
        <v>190</v>
      </c>
      <c r="G24" s="11">
        <v>71</v>
      </c>
    </row>
    <row r="25" spans="1:7" ht="18" customHeight="1">
      <c r="A25" s="10" t="s">
        <v>16</v>
      </c>
      <c r="B25" s="11">
        <v>15</v>
      </c>
      <c r="C25" s="11">
        <v>16</v>
      </c>
      <c r="D25" s="11">
        <v>198</v>
      </c>
      <c r="E25" s="11">
        <v>44</v>
      </c>
      <c r="F25" s="11">
        <v>42</v>
      </c>
      <c r="G25" s="11">
        <v>68</v>
      </c>
    </row>
    <row r="26" spans="1:7" ht="18" customHeight="1">
      <c r="A26" s="10" t="s">
        <v>17</v>
      </c>
      <c r="B26" s="11">
        <v>166</v>
      </c>
      <c r="C26" s="11">
        <v>185</v>
      </c>
      <c r="D26" s="11">
        <v>55</v>
      </c>
      <c r="E26" s="11">
        <v>170</v>
      </c>
      <c r="F26" s="11">
        <v>25</v>
      </c>
      <c r="G26" s="11">
        <v>110</v>
      </c>
    </row>
    <row r="27" spans="1:7" ht="18" customHeight="1">
      <c r="A27" s="10" t="s">
        <v>18</v>
      </c>
      <c r="B27" s="11">
        <v>21</v>
      </c>
      <c r="C27" s="11">
        <v>56</v>
      </c>
      <c r="D27" s="11">
        <v>83</v>
      </c>
      <c r="E27" s="11">
        <v>17</v>
      </c>
      <c r="F27" s="11">
        <v>130</v>
      </c>
      <c r="G27" s="11">
        <v>26</v>
      </c>
    </row>
    <row r="28" spans="1:7" ht="18" customHeight="1">
      <c r="A28" s="12" t="s">
        <v>19</v>
      </c>
      <c r="B28" s="13">
        <f>SUM(B24:B27)</f>
        <v>374</v>
      </c>
      <c r="C28" s="13">
        <f t="shared" ref="C28:G28" si="3">SUM(C24:C27)</f>
        <v>365</v>
      </c>
      <c r="D28" s="13">
        <f t="shared" si="3"/>
        <v>428</v>
      </c>
      <c r="E28" s="13">
        <f t="shared" si="3"/>
        <v>353</v>
      </c>
      <c r="F28" s="13">
        <f t="shared" si="3"/>
        <v>387</v>
      </c>
      <c r="G28" s="13">
        <f t="shared" si="3"/>
        <v>275</v>
      </c>
    </row>
  </sheetData>
  <conditionalFormatting sqref="A2:G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{6C89B104-4318-4F8A-93FB-124FA422DCFB}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89B104-4318-4F8A-93FB-124FA422DCF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A2:G7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0" zoomScaleNormal="110" workbookViewId="0">
      <selection activeCell="H3" sqref="H3"/>
    </sheetView>
  </sheetViews>
  <sheetFormatPr defaultColWidth="9" defaultRowHeight="15"/>
  <cols>
    <col min="1" max="1" width="27.44140625" style="16" bestFit="1" customWidth="1"/>
    <col min="2" max="3" width="21.88671875" style="16" customWidth="1"/>
    <col min="4" max="4" width="18.88671875" customWidth="1"/>
    <col min="5" max="5" width="17.88671875" style="16" customWidth="1"/>
    <col min="6" max="6" width="21.44140625" style="16" bestFit="1" customWidth="1"/>
    <col min="7" max="7" width="28" style="16" bestFit="1" customWidth="1"/>
    <col min="8" max="8" width="24.44140625" style="18" customWidth="1"/>
    <col min="9" max="9" width="21.44140625" style="16" bestFit="1" customWidth="1"/>
    <col min="10" max="16384" width="9" style="16"/>
  </cols>
  <sheetData>
    <row r="1" spans="1:9" ht="24.9" customHeight="1">
      <c r="A1" s="14"/>
      <c r="B1" s="56" t="s">
        <v>219</v>
      </c>
      <c r="C1" s="54" t="s">
        <v>216</v>
      </c>
      <c r="D1" s="55" t="s">
        <v>217</v>
      </c>
      <c r="E1" s="15" t="s">
        <v>22</v>
      </c>
      <c r="G1" s="17" t="s">
        <v>23</v>
      </c>
      <c r="H1" s="18" t="s">
        <v>24</v>
      </c>
      <c r="I1" s="19"/>
    </row>
    <row r="2" spans="1:9" ht="24.9" customHeight="1">
      <c r="B2" s="18" t="str">
        <f>PROPER(A3)</f>
        <v>Narubas Jeasaram</v>
      </c>
      <c r="C2" s="18" t="s">
        <v>218</v>
      </c>
      <c r="D2" s="18"/>
      <c r="E2" s="18" t="s">
        <v>25</v>
      </c>
      <c r="F2" s="18" t="s">
        <v>26</v>
      </c>
      <c r="G2" s="18"/>
    </row>
    <row r="3" spans="1:9" ht="24.9" customHeight="1">
      <c r="A3" s="16" t="s">
        <v>27</v>
      </c>
      <c r="E3" s="20"/>
      <c r="F3" s="20"/>
    </row>
    <row r="4" spans="1:9" ht="24.9" customHeight="1">
      <c r="A4" s="16" t="s">
        <v>28</v>
      </c>
      <c r="E4" s="20"/>
      <c r="F4" s="20"/>
    </row>
    <row r="5" spans="1:9" ht="24.9" customHeight="1">
      <c r="A5" s="16" t="s">
        <v>29</v>
      </c>
      <c r="E5" s="20"/>
      <c r="F5" s="20"/>
    </row>
    <row r="6" spans="1:9" ht="24.9" customHeight="1">
      <c r="A6" s="16" t="s">
        <v>30</v>
      </c>
      <c r="E6" s="20"/>
      <c r="F6" s="20"/>
    </row>
    <row r="7" spans="1:9" ht="24.9" customHeight="1">
      <c r="A7" s="16" t="s">
        <v>31</v>
      </c>
      <c r="E7" s="20"/>
      <c r="F7" s="20"/>
    </row>
    <row r="8" spans="1:9" ht="24.9" customHeight="1">
      <c r="A8" s="16" t="s">
        <v>32</v>
      </c>
      <c r="E8" s="20"/>
      <c r="F8" s="20"/>
    </row>
    <row r="9" spans="1:9" ht="24.9" customHeight="1">
      <c r="A9" s="16" t="s">
        <v>33</v>
      </c>
      <c r="E9" s="20"/>
      <c r="F9" s="20"/>
    </row>
    <row r="10" spans="1:9" ht="24.9" customHeight="1">
      <c r="A10" s="16" t="s">
        <v>34</v>
      </c>
      <c r="E10" s="20"/>
      <c r="F10" s="20"/>
    </row>
    <row r="11" spans="1:9" ht="24.9" customHeight="1">
      <c r="A11" s="16" t="s">
        <v>35</v>
      </c>
      <c r="E11" s="20"/>
      <c r="F11" s="20"/>
    </row>
    <row r="12" spans="1:9" ht="24.9" customHeight="1">
      <c r="A12" s="16" t="s">
        <v>36</v>
      </c>
      <c r="E12" s="20"/>
      <c r="F12" s="20"/>
    </row>
    <row r="13" spans="1:9" ht="24.9" customHeight="1">
      <c r="A13" s="16" t="s">
        <v>37</v>
      </c>
      <c r="E13" s="20"/>
      <c r="F13" s="20"/>
    </row>
    <row r="14" spans="1:9" ht="24.9" customHeight="1">
      <c r="A14" s="16" t="s">
        <v>38</v>
      </c>
      <c r="E14" s="20"/>
      <c r="F14" s="20"/>
    </row>
    <row r="15" spans="1:9" ht="24.9" customHeight="1">
      <c r="A15" s="16" t="s">
        <v>39</v>
      </c>
      <c r="E15" s="20"/>
      <c r="F15" s="20"/>
    </row>
    <row r="16" spans="1:9" ht="24.9" customHeight="1">
      <c r="A16" s="16" t="s">
        <v>40</v>
      </c>
      <c r="E16" s="20"/>
      <c r="F16" s="20"/>
    </row>
    <row r="17" spans="1:6" ht="24.9" customHeight="1">
      <c r="A17" s="16" t="s">
        <v>41</v>
      </c>
      <c r="E17" s="20"/>
      <c r="F17" s="20"/>
    </row>
    <row r="18" spans="1:6" ht="24.9" customHeight="1">
      <c r="A18" s="16" t="s">
        <v>42</v>
      </c>
      <c r="E18" s="20"/>
      <c r="F18" s="20"/>
    </row>
    <row r="19" spans="1:6" ht="24.9" customHeight="1">
      <c r="A19" s="16" t="s">
        <v>43</v>
      </c>
      <c r="E19" s="20"/>
      <c r="F19" s="20"/>
    </row>
    <row r="20" spans="1:6" ht="24.9" customHeight="1">
      <c r="A20" s="16" t="s">
        <v>44</v>
      </c>
      <c r="E20" s="20"/>
      <c r="F20" s="20"/>
    </row>
    <row r="21" spans="1:6" ht="24.9" customHeight="1">
      <c r="A21" s="16" t="s">
        <v>45</v>
      </c>
      <c r="E21" s="20"/>
      <c r="F21" s="20"/>
    </row>
    <row r="22" spans="1:6" ht="24.9" customHeight="1">
      <c r="A22" s="16" t="s">
        <v>46</v>
      </c>
      <c r="E22" s="20"/>
      <c r="F22" s="20"/>
    </row>
    <row r="23" spans="1:6" ht="24.9" customHeight="1">
      <c r="A23" s="16" t="s">
        <v>47</v>
      </c>
      <c r="E23" s="20"/>
      <c r="F23" s="20"/>
    </row>
    <row r="24" spans="1:6" ht="24.9" customHeight="1">
      <c r="A24" s="16" t="s">
        <v>48</v>
      </c>
      <c r="E24" s="20"/>
      <c r="F24" s="20"/>
    </row>
    <row r="25" spans="1:6" ht="24.9" customHeight="1">
      <c r="A25" s="16" t="s">
        <v>49</v>
      </c>
      <c r="E25" s="20"/>
      <c r="F25" s="20"/>
    </row>
    <row r="26" spans="1:6" ht="24.9" customHeight="1">
      <c r="A26" s="16" t="s">
        <v>50</v>
      </c>
      <c r="E26" s="20"/>
      <c r="F26" s="20"/>
    </row>
    <row r="27" spans="1:6" ht="24.9" customHeight="1">
      <c r="A27" s="16" t="s">
        <v>51</v>
      </c>
      <c r="E27" s="20"/>
      <c r="F27" s="20"/>
    </row>
    <row r="28" spans="1:6" ht="24.9" customHeight="1">
      <c r="A28" s="16" t="s">
        <v>52</v>
      </c>
      <c r="E28" s="20"/>
      <c r="F28" s="20"/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90" zoomScaleNormal="190" workbookViewId="0">
      <selection activeCell="G9" sqref="G9"/>
    </sheetView>
  </sheetViews>
  <sheetFormatPr defaultRowHeight="14.4"/>
  <cols>
    <col min="2" max="7" width="6" customWidth="1"/>
  </cols>
  <sheetData>
    <row r="1" spans="1:8">
      <c r="A1" t="s">
        <v>53</v>
      </c>
    </row>
    <row r="2" spans="1:8">
      <c r="B2" s="21" t="s">
        <v>54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t="s">
        <v>60</v>
      </c>
    </row>
    <row r="3" spans="1:8">
      <c r="A3">
        <v>2016</v>
      </c>
      <c r="B3">
        <v>201</v>
      </c>
      <c r="C3">
        <v>458</v>
      </c>
      <c r="D3">
        <v>463</v>
      </c>
      <c r="E3">
        <v>425</v>
      </c>
      <c r="F3">
        <v>475</v>
      </c>
      <c r="G3">
        <v>326</v>
      </c>
      <c r="H3" s="22"/>
    </row>
    <row r="4" spans="1:8">
      <c r="A4">
        <v>2017</v>
      </c>
      <c r="B4">
        <v>241</v>
      </c>
      <c r="C4">
        <v>496</v>
      </c>
      <c r="D4">
        <v>429</v>
      </c>
      <c r="E4">
        <v>260</v>
      </c>
      <c r="F4">
        <v>288</v>
      </c>
      <c r="G4">
        <v>316</v>
      </c>
      <c r="H4" s="22"/>
    </row>
    <row r="5" spans="1:8">
      <c r="A5">
        <v>2018</v>
      </c>
      <c r="B5">
        <v>420</v>
      </c>
      <c r="C5">
        <v>248</v>
      </c>
      <c r="D5">
        <v>401</v>
      </c>
      <c r="E5">
        <v>389</v>
      </c>
      <c r="F5">
        <v>372</v>
      </c>
      <c r="G5">
        <v>457</v>
      </c>
      <c r="H5" s="22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sparkline!B4:G4</xm:f>
              <xm:sqref>H4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sparkline!B3:G3</xm:f>
              <xm:sqref>H3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Normal="100" workbookViewId="0">
      <selection activeCell="O12" sqref="O12"/>
    </sheetView>
  </sheetViews>
  <sheetFormatPr defaultColWidth="9" defaultRowHeight="15.6"/>
  <cols>
    <col min="1" max="1" width="13.88671875" style="23" bestFit="1" customWidth="1"/>
    <col min="2" max="2" width="18.109375" style="23" customWidth="1"/>
    <col min="3" max="3" width="13.44140625" style="23" bestFit="1" customWidth="1"/>
    <col min="4" max="4" width="9.44140625" style="23" customWidth="1"/>
    <col min="5" max="5" width="23.5546875" style="23" customWidth="1"/>
    <col min="6" max="6" width="25.88671875" style="23" customWidth="1"/>
    <col min="7" max="7" width="11.5546875" style="23" hidden="1" customWidth="1"/>
    <col min="8" max="8" width="12.44140625" style="23" hidden="1" customWidth="1"/>
    <col min="9" max="9" width="13.44140625" style="23" hidden="1" customWidth="1"/>
    <col min="10" max="10" width="14.77734375" style="23" customWidth="1"/>
    <col min="11" max="11" width="12.5546875" style="23" customWidth="1"/>
    <col min="12" max="13" width="9" style="23"/>
    <col min="15" max="15" width="13.88671875" style="23" customWidth="1"/>
    <col min="16" max="16384" width="9" style="23"/>
  </cols>
  <sheetData>
    <row r="1" spans="1:15">
      <c r="A1" s="23" t="s">
        <v>61</v>
      </c>
      <c r="B1" s="23" t="s">
        <v>62</v>
      </c>
      <c r="C1" s="23" t="s">
        <v>63</v>
      </c>
      <c r="D1" s="23" t="s">
        <v>64</v>
      </c>
      <c r="E1" s="23" t="s">
        <v>65</v>
      </c>
      <c r="F1" s="23" t="s">
        <v>66</v>
      </c>
      <c r="G1" s="23" t="s">
        <v>67</v>
      </c>
      <c r="H1" s="23" t="s">
        <v>68</v>
      </c>
      <c r="I1" s="23" t="s">
        <v>69</v>
      </c>
      <c r="J1" s="23" t="s">
        <v>70</v>
      </c>
      <c r="K1" s="23" t="s">
        <v>71</v>
      </c>
      <c r="M1" s="23" t="s">
        <v>71</v>
      </c>
      <c r="O1" s="23" t="s">
        <v>62</v>
      </c>
    </row>
    <row r="2" spans="1:15">
      <c r="A2" s="24">
        <v>38732</v>
      </c>
      <c r="B2" s="23" t="s">
        <v>72</v>
      </c>
      <c r="C2" s="23" t="s">
        <v>73</v>
      </c>
      <c r="D2" s="23">
        <v>30</v>
      </c>
      <c r="E2" s="23" t="s">
        <v>74</v>
      </c>
      <c r="F2" s="23" t="s">
        <v>75</v>
      </c>
      <c r="G2" s="23">
        <v>10</v>
      </c>
      <c r="H2" s="23">
        <v>14</v>
      </c>
      <c r="I2" s="23" t="s">
        <v>76</v>
      </c>
      <c r="J2" s="23" t="s">
        <v>77</v>
      </c>
      <c r="K2" s="23" t="s">
        <v>78</v>
      </c>
      <c r="M2" s="25"/>
      <c r="O2" s="26"/>
    </row>
    <row r="3" spans="1:15">
      <c r="A3" s="24">
        <v>38732</v>
      </c>
      <c r="B3" s="23" t="s">
        <v>72</v>
      </c>
      <c r="C3" s="23" t="s">
        <v>73</v>
      </c>
      <c r="D3" s="23">
        <v>30</v>
      </c>
      <c r="E3" s="23" t="s">
        <v>79</v>
      </c>
      <c r="F3" s="23" t="s">
        <v>80</v>
      </c>
      <c r="G3" s="23">
        <v>30</v>
      </c>
      <c r="H3" s="23">
        <v>3.5</v>
      </c>
      <c r="I3" s="23" t="s">
        <v>76</v>
      </c>
      <c r="J3" s="23" t="s">
        <v>77</v>
      </c>
      <c r="K3" s="23" t="s">
        <v>78</v>
      </c>
      <c r="M3" s="25"/>
    </row>
    <row r="4" spans="1:15">
      <c r="A4" s="24">
        <v>38737</v>
      </c>
      <c r="B4" s="23" t="s">
        <v>81</v>
      </c>
      <c r="C4" s="23" t="s">
        <v>82</v>
      </c>
      <c r="D4" s="23">
        <v>31</v>
      </c>
      <c r="E4" s="23" t="s">
        <v>83</v>
      </c>
      <c r="F4" s="23" t="s">
        <v>80</v>
      </c>
      <c r="G4" s="23">
        <v>10</v>
      </c>
      <c r="H4" s="23">
        <v>30</v>
      </c>
      <c r="I4" s="23" t="s">
        <v>84</v>
      </c>
      <c r="J4" s="23" t="s">
        <v>85</v>
      </c>
      <c r="K4" s="23" t="s">
        <v>86</v>
      </c>
      <c r="M4" s="25"/>
    </row>
    <row r="5" spans="1:15">
      <c r="A5" s="24">
        <v>38737</v>
      </c>
      <c r="B5" s="23" t="s">
        <v>81</v>
      </c>
      <c r="C5" s="23" t="s">
        <v>82</v>
      </c>
      <c r="D5" s="23">
        <v>31</v>
      </c>
      <c r="E5" s="23" t="s">
        <v>87</v>
      </c>
      <c r="F5" s="23" t="s">
        <v>80</v>
      </c>
      <c r="G5" s="23">
        <v>10</v>
      </c>
      <c r="H5" s="23">
        <v>53</v>
      </c>
      <c r="I5" s="23" t="s">
        <v>84</v>
      </c>
      <c r="J5" s="23" t="s">
        <v>85</v>
      </c>
      <c r="K5" s="23" t="s">
        <v>86</v>
      </c>
      <c r="M5" s="25"/>
    </row>
    <row r="6" spans="1:15">
      <c r="A6" s="24">
        <v>38737</v>
      </c>
      <c r="B6" s="23" t="s">
        <v>81</v>
      </c>
      <c r="C6" s="23" t="s">
        <v>82</v>
      </c>
      <c r="D6" s="23">
        <v>31</v>
      </c>
      <c r="E6" s="23" t="s">
        <v>79</v>
      </c>
      <c r="F6" s="23" t="s">
        <v>80</v>
      </c>
      <c r="G6" s="23">
        <v>10</v>
      </c>
      <c r="H6" s="23">
        <v>3.5</v>
      </c>
      <c r="I6" s="23" t="s">
        <v>84</v>
      </c>
      <c r="J6" s="23" t="s">
        <v>85</v>
      </c>
      <c r="K6" s="23" t="s">
        <v>86</v>
      </c>
      <c r="M6" s="25"/>
    </row>
    <row r="7" spans="1:15">
      <c r="A7" s="24">
        <v>38739</v>
      </c>
      <c r="B7" s="23" t="s">
        <v>88</v>
      </c>
      <c r="C7" s="23" t="s">
        <v>73</v>
      </c>
      <c r="D7" s="23">
        <v>32</v>
      </c>
      <c r="E7" s="23" t="s">
        <v>89</v>
      </c>
      <c r="F7" s="23" t="s">
        <v>75</v>
      </c>
      <c r="G7" s="23">
        <v>15</v>
      </c>
      <c r="H7" s="23">
        <v>18</v>
      </c>
      <c r="I7" s="23" t="s">
        <v>90</v>
      </c>
      <c r="J7" s="23" t="s">
        <v>91</v>
      </c>
      <c r="K7" s="23" t="s">
        <v>92</v>
      </c>
      <c r="M7" s="25"/>
    </row>
    <row r="8" spans="1:15">
      <c r="A8" s="24">
        <v>38739</v>
      </c>
      <c r="B8" s="23" t="s">
        <v>88</v>
      </c>
      <c r="C8" s="23" t="s">
        <v>73</v>
      </c>
      <c r="D8" s="23">
        <v>32</v>
      </c>
      <c r="E8" s="23" t="s">
        <v>93</v>
      </c>
      <c r="F8" s="23" t="s">
        <v>75</v>
      </c>
      <c r="G8" s="23">
        <v>20</v>
      </c>
      <c r="H8" s="23">
        <v>46</v>
      </c>
      <c r="I8" s="23" t="s">
        <v>90</v>
      </c>
      <c r="J8" s="23" t="s">
        <v>91</v>
      </c>
      <c r="K8" s="23" t="s">
        <v>92</v>
      </c>
      <c r="M8" s="25"/>
    </row>
    <row r="9" spans="1:15">
      <c r="A9" s="24">
        <v>38747</v>
      </c>
      <c r="B9" s="23" t="s">
        <v>94</v>
      </c>
      <c r="C9" s="23" t="s">
        <v>95</v>
      </c>
      <c r="D9" s="23">
        <v>33</v>
      </c>
      <c r="E9" s="23" t="s">
        <v>96</v>
      </c>
      <c r="F9" s="23" t="s">
        <v>97</v>
      </c>
      <c r="G9" s="23">
        <v>30</v>
      </c>
      <c r="H9" s="23">
        <v>9.1999999999999993</v>
      </c>
      <c r="I9" s="23" t="s">
        <v>98</v>
      </c>
      <c r="J9" s="23" t="s">
        <v>99</v>
      </c>
      <c r="K9" s="23" t="s">
        <v>100</v>
      </c>
      <c r="M9" s="25"/>
    </row>
    <row r="10" spans="1:15">
      <c r="A10" s="24">
        <v>38754</v>
      </c>
      <c r="B10" s="23" t="s">
        <v>81</v>
      </c>
      <c r="C10" s="23" t="s">
        <v>82</v>
      </c>
      <c r="D10" s="23">
        <v>34</v>
      </c>
      <c r="E10" s="23" t="s">
        <v>96</v>
      </c>
      <c r="F10" s="23" t="s">
        <v>97</v>
      </c>
      <c r="G10" s="23">
        <v>20</v>
      </c>
      <c r="H10" s="23">
        <v>9.1999999999999993</v>
      </c>
      <c r="I10" s="23" t="s">
        <v>76</v>
      </c>
      <c r="J10" s="23" t="s">
        <v>85</v>
      </c>
      <c r="K10" s="23" t="s">
        <v>86</v>
      </c>
      <c r="M10" s="25"/>
    </row>
    <row r="11" spans="1:15">
      <c r="A11" s="24">
        <v>38758</v>
      </c>
      <c r="B11" s="23" t="s">
        <v>101</v>
      </c>
      <c r="C11" s="23" t="s">
        <v>102</v>
      </c>
      <c r="D11" s="23">
        <v>35</v>
      </c>
      <c r="E11" s="23" t="s">
        <v>103</v>
      </c>
      <c r="F11" s="23" t="s">
        <v>104</v>
      </c>
      <c r="G11" s="23">
        <v>10</v>
      </c>
      <c r="H11" s="23">
        <v>12.75</v>
      </c>
      <c r="I11" s="23" t="s">
        <v>84</v>
      </c>
      <c r="J11" s="23" t="s">
        <v>105</v>
      </c>
      <c r="K11" s="23" t="s">
        <v>106</v>
      </c>
      <c r="M11" s="25"/>
    </row>
    <row r="12" spans="1:15">
      <c r="A12" s="24">
        <v>38771</v>
      </c>
      <c r="B12" s="23" t="s">
        <v>107</v>
      </c>
      <c r="C12" s="23" t="s">
        <v>108</v>
      </c>
      <c r="D12" s="23">
        <v>36</v>
      </c>
      <c r="E12" s="23" t="s">
        <v>109</v>
      </c>
      <c r="F12" s="23" t="s">
        <v>110</v>
      </c>
      <c r="G12" s="23">
        <v>20</v>
      </c>
      <c r="H12" s="23">
        <v>9.65</v>
      </c>
      <c r="I12" s="23" t="s">
        <v>90</v>
      </c>
      <c r="J12" s="23" t="s">
        <v>111</v>
      </c>
      <c r="K12" s="23" t="s">
        <v>112</v>
      </c>
      <c r="M12" s="25"/>
    </row>
    <row r="13" spans="1:15">
      <c r="A13" s="24">
        <v>38782</v>
      </c>
      <c r="B13" s="23" t="s">
        <v>113</v>
      </c>
      <c r="C13" s="23" t="s">
        <v>114</v>
      </c>
      <c r="D13" s="23">
        <v>37</v>
      </c>
      <c r="E13" s="23" t="s">
        <v>115</v>
      </c>
      <c r="F13" s="23" t="s">
        <v>116</v>
      </c>
      <c r="G13" s="23">
        <v>17</v>
      </c>
      <c r="H13" s="23">
        <v>40</v>
      </c>
      <c r="I13" s="23" t="s">
        <v>117</v>
      </c>
      <c r="J13" s="23" t="s">
        <v>118</v>
      </c>
      <c r="K13" s="23" t="s">
        <v>119</v>
      </c>
      <c r="M13" s="25"/>
    </row>
    <row r="14" spans="1:15">
      <c r="A14" s="24">
        <v>38786</v>
      </c>
      <c r="B14" s="23" t="s">
        <v>120</v>
      </c>
      <c r="C14" s="23" t="s">
        <v>121</v>
      </c>
      <c r="D14" s="23">
        <v>38</v>
      </c>
      <c r="E14" s="23" t="s">
        <v>93</v>
      </c>
      <c r="F14" s="23" t="s">
        <v>75</v>
      </c>
      <c r="G14" s="23">
        <v>30</v>
      </c>
      <c r="H14" s="23">
        <v>46</v>
      </c>
      <c r="I14" s="23" t="s">
        <v>76</v>
      </c>
      <c r="J14" s="23" t="s">
        <v>122</v>
      </c>
      <c r="K14" s="23" t="s">
        <v>123</v>
      </c>
      <c r="M14" s="25"/>
    </row>
    <row r="15" spans="1:15">
      <c r="A15" s="24">
        <v>38798</v>
      </c>
      <c r="B15" s="23" t="s">
        <v>94</v>
      </c>
      <c r="C15" s="23" t="s">
        <v>95</v>
      </c>
      <c r="D15" s="23">
        <v>39</v>
      </c>
      <c r="E15" s="23" t="s">
        <v>103</v>
      </c>
      <c r="F15" s="23" t="s">
        <v>104</v>
      </c>
      <c r="G15" s="23">
        <v>10</v>
      </c>
      <c r="H15" s="23">
        <v>12.75</v>
      </c>
      <c r="I15" s="23" t="s">
        <v>84</v>
      </c>
      <c r="J15" s="23" t="s">
        <v>99</v>
      </c>
      <c r="K15" s="23" t="s">
        <v>100</v>
      </c>
      <c r="M15" s="25"/>
    </row>
    <row r="16" spans="1:15">
      <c r="A16" s="24">
        <v>38800</v>
      </c>
      <c r="B16" s="23" t="s">
        <v>124</v>
      </c>
      <c r="C16" s="23" t="s">
        <v>125</v>
      </c>
      <c r="D16" s="23">
        <v>40</v>
      </c>
      <c r="E16" s="23" t="s">
        <v>126</v>
      </c>
      <c r="F16" s="23" t="s">
        <v>75</v>
      </c>
      <c r="G16" s="23">
        <v>20</v>
      </c>
      <c r="H16" s="23">
        <v>2.99</v>
      </c>
      <c r="I16" s="23" t="s">
        <v>90</v>
      </c>
      <c r="J16" s="23" t="s">
        <v>127</v>
      </c>
      <c r="K16" s="23" t="s">
        <v>128</v>
      </c>
      <c r="M16" s="25"/>
    </row>
    <row r="17" spans="1:13">
      <c r="A17" s="24">
        <v>38800</v>
      </c>
      <c r="B17" s="23" t="s">
        <v>129</v>
      </c>
      <c r="C17" s="23" t="s">
        <v>130</v>
      </c>
      <c r="D17" s="23">
        <v>41</v>
      </c>
      <c r="E17" s="23" t="s">
        <v>93</v>
      </c>
      <c r="F17" s="23" t="s">
        <v>75</v>
      </c>
      <c r="G17" s="23">
        <v>30</v>
      </c>
      <c r="H17" s="23">
        <v>46</v>
      </c>
      <c r="I17" s="23" t="s">
        <v>131</v>
      </c>
      <c r="J17" s="23" t="s">
        <v>132</v>
      </c>
      <c r="K17" s="23" t="s">
        <v>133</v>
      </c>
      <c r="M17"/>
    </row>
    <row r="18" spans="1:13">
      <c r="A18" s="24">
        <v>38800</v>
      </c>
      <c r="B18" s="23" t="s">
        <v>124</v>
      </c>
      <c r="C18" s="23" t="s">
        <v>125</v>
      </c>
      <c r="D18" s="23">
        <v>42</v>
      </c>
      <c r="E18" s="23" t="s">
        <v>134</v>
      </c>
      <c r="F18" s="23" t="s">
        <v>135</v>
      </c>
      <c r="G18" s="23">
        <v>10</v>
      </c>
      <c r="H18" s="23">
        <v>25</v>
      </c>
      <c r="I18" s="23" t="s">
        <v>131</v>
      </c>
      <c r="J18" s="23" t="s">
        <v>127</v>
      </c>
      <c r="K18" s="23" t="s">
        <v>128</v>
      </c>
      <c r="M18"/>
    </row>
    <row r="19" spans="1:13">
      <c r="A19" s="24">
        <v>38800</v>
      </c>
      <c r="B19" s="23" t="s">
        <v>124</v>
      </c>
      <c r="C19" s="23" t="s">
        <v>125</v>
      </c>
      <c r="D19" s="23">
        <v>42</v>
      </c>
      <c r="E19" s="23" t="s">
        <v>136</v>
      </c>
      <c r="F19" s="23" t="s">
        <v>137</v>
      </c>
      <c r="G19" s="23">
        <v>10</v>
      </c>
      <c r="H19" s="23">
        <v>22</v>
      </c>
      <c r="I19" s="23" t="s">
        <v>131</v>
      </c>
      <c r="J19" s="23" t="s">
        <v>127</v>
      </c>
      <c r="K19" s="23" t="s">
        <v>128</v>
      </c>
      <c r="M19"/>
    </row>
    <row r="20" spans="1:13">
      <c r="A20" s="24">
        <v>38800</v>
      </c>
      <c r="B20" s="23" t="s">
        <v>124</v>
      </c>
      <c r="C20" s="23" t="s">
        <v>125</v>
      </c>
      <c r="D20" s="23">
        <v>42</v>
      </c>
      <c r="E20" s="23" t="s">
        <v>96</v>
      </c>
      <c r="F20" s="23" t="s">
        <v>97</v>
      </c>
      <c r="G20" s="23">
        <v>10</v>
      </c>
      <c r="H20" s="23">
        <v>9.1999999999999993</v>
      </c>
      <c r="I20" s="23" t="s">
        <v>131</v>
      </c>
      <c r="J20" s="23" t="s">
        <v>127</v>
      </c>
      <c r="K20" s="23" t="s">
        <v>128</v>
      </c>
      <c r="M20"/>
    </row>
    <row r="21" spans="1:13">
      <c r="A21" s="24">
        <v>38800</v>
      </c>
      <c r="B21" s="23" t="s">
        <v>138</v>
      </c>
      <c r="C21" s="23" t="s">
        <v>139</v>
      </c>
      <c r="D21" s="23">
        <v>43</v>
      </c>
      <c r="E21" s="23" t="s">
        <v>79</v>
      </c>
      <c r="F21" s="23" t="s">
        <v>80</v>
      </c>
      <c r="G21" s="23">
        <v>20</v>
      </c>
      <c r="H21" s="23">
        <v>3.5</v>
      </c>
      <c r="I21" s="23" t="s">
        <v>131</v>
      </c>
      <c r="J21" s="23" t="s">
        <v>140</v>
      </c>
      <c r="K21" s="23" t="s">
        <v>141</v>
      </c>
      <c r="M21"/>
    </row>
    <row r="22" spans="1:13">
      <c r="A22" s="24">
        <v>38800</v>
      </c>
      <c r="B22" s="23" t="s">
        <v>138</v>
      </c>
      <c r="C22" s="23" t="s">
        <v>139</v>
      </c>
      <c r="D22" s="23">
        <v>43</v>
      </c>
      <c r="E22" s="23" t="s">
        <v>126</v>
      </c>
      <c r="F22" s="23" t="s">
        <v>75</v>
      </c>
      <c r="G22" s="23">
        <v>50</v>
      </c>
      <c r="H22" s="23">
        <v>2.99</v>
      </c>
      <c r="I22" s="23" t="s">
        <v>131</v>
      </c>
      <c r="J22" s="23" t="s">
        <v>140</v>
      </c>
      <c r="K22" s="23" t="s">
        <v>141</v>
      </c>
      <c r="M22"/>
    </row>
    <row r="23" spans="1:13">
      <c r="A23" s="24">
        <v>38800</v>
      </c>
      <c r="B23" s="23" t="s">
        <v>142</v>
      </c>
      <c r="C23" s="23" t="s">
        <v>143</v>
      </c>
      <c r="D23" s="23">
        <v>44</v>
      </c>
      <c r="E23" s="23" t="s">
        <v>89</v>
      </c>
      <c r="F23" s="23" t="s">
        <v>75</v>
      </c>
      <c r="G23" s="23">
        <v>25</v>
      </c>
      <c r="H23" s="23">
        <v>18</v>
      </c>
      <c r="I23" s="23" t="s">
        <v>131</v>
      </c>
      <c r="J23" s="23" t="s">
        <v>144</v>
      </c>
      <c r="K23" s="23" t="s">
        <v>145</v>
      </c>
      <c r="M23"/>
    </row>
    <row r="24" spans="1:13">
      <c r="A24" s="24">
        <v>38800</v>
      </c>
      <c r="B24" s="23" t="s">
        <v>142</v>
      </c>
      <c r="C24" s="23" t="s">
        <v>143</v>
      </c>
      <c r="D24" s="23">
        <v>44</v>
      </c>
      <c r="E24" s="23" t="s">
        <v>93</v>
      </c>
      <c r="F24" s="23" t="s">
        <v>75</v>
      </c>
      <c r="G24" s="23">
        <v>25</v>
      </c>
      <c r="H24" s="23">
        <v>46</v>
      </c>
      <c r="I24" s="23" t="s">
        <v>131</v>
      </c>
      <c r="J24" s="23" t="s">
        <v>144</v>
      </c>
      <c r="K24" s="23" t="s">
        <v>145</v>
      </c>
      <c r="M24"/>
    </row>
    <row r="25" spans="1:13">
      <c r="A25" s="24">
        <v>38800</v>
      </c>
      <c r="B25" s="23" t="s">
        <v>142</v>
      </c>
      <c r="C25" s="23" t="s">
        <v>143</v>
      </c>
      <c r="D25" s="23">
        <v>44</v>
      </c>
      <c r="E25" s="23" t="s">
        <v>126</v>
      </c>
      <c r="F25" s="23" t="s">
        <v>75</v>
      </c>
      <c r="G25" s="23">
        <v>25</v>
      </c>
      <c r="H25" s="23">
        <v>2.99</v>
      </c>
      <c r="I25" s="23" t="s">
        <v>131</v>
      </c>
      <c r="J25" s="23" t="s">
        <v>144</v>
      </c>
      <c r="K25" s="23" t="s">
        <v>145</v>
      </c>
      <c r="M25"/>
    </row>
    <row r="26" spans="1:13">
      <c r="A26" s="24">
        <v>38814</v>
      </c>
      <c r="B26" s="23" t="s">
        <v>120</v>
      </c>
      <c r="C26" s="23" t="s">
        <v>121</v>
      </c>
      <c r="D26" s="23">
        <v>45</v>
      </c>
      <c r="E26" s="23" t="s">
        <v>109</v>
      </c>
      <c r="F26" s="23" t="s">
        <v>110</v>
      </c>
      <c r="G26" s="23">
        <v>50</v>
      </c>
      <c r="H26" s="23">
        <v>9.65</v>
      </c>
      <c r="I26" s="23" t="s">
        <v>131</v>
      </c>
      <c r="J26" s="23" t="s">
        <v>122</v>
      </c>
      <c r="K26" s="23" t="s">
        <v>123</v>
      </c>
      <c r="M26"/>
    </row>
    <row r="27" spans="1:13">
      <c r="A27" s="24">
        <v>38814</v>
      </c>
      <c r="B27" s="23" t="s">
        <v>120</v>
      </c>
      <c r="C27" s="23" t="s">
        <v>121</v>
      </c>
      <c r="D27" s="23">
        <v>45</v>
      </c>
      <c r="E27" s="23" t="s">
        <v>146</v>
      </c>
      <c r="F27" s="23" t="s">
        <v>147</v>
      </c>
      <c r="G27" s="23">
        <v>50</v>
      </c>
      <c r="H27" s="23">
        <v>18.399999999999999</v>
      </c>
      <c r="I27" s="23" t="s">
        <v>131</v>
      </c>
      <c r="J27" s="23" t="s">
        <v>122</v>
      </c>
      <c r="K27" s="23" t="s">
        <v>123</v>
      </c>
      <c r="M27"/>
    </row>
    <row r="28" spans="1:13">
      <c r="A28" s="24">
        <v>38812</v>
      </c>
      <c r="B28" s="23" t="s">
        <v>148</v>
      </c>
      <c r="C28" s="23" t="s">
        <v>149</v>
      </c>
      <c r="D28" s="23">
        <v>46</v>
      </c>
      <c r="E28" s="23" t="s">
        <v>150</v>
      </c>
      <c r="F28" s="23" t="s">
        <v>151</v>
      </c>
      <c r="G28" s="23">
        <v>10</v>
      </c>
      <c r="H28" s="23">
        <v>19.5</v>
      </c>
      <c r="I28" s="23" t="s">
        <v>152</v>
      </c>
      <c r="J28" s="23" t="s">
        <v>153</v>
      </c>
      <c r="K28" s="23" t="s">
        <v>154</v>
      </c>
      <c r="M28"/>
    </row>
    <row r="29" spans="1:13">
      <c r="A29" s="24">
        <v>38812</v>
      </c>
      <c r="B29" s="23" t="s">
        <v>148</v>
      </c>
      <c r="C29" s="23" t="s">
        <v>149</v>
      </c>
      <c r="D29" s="23">
        <v>46</v>
      </c>
      <c r="E29" s="23" t="s">
        <v>155</v>
      </c>
      <c r="F29" s="23" t="s">
        <v>156</v>
      </c>
      <c r="G29" s="23">
        <v>50</v>
      </c>
      <c r="H29" s="23">
        <v>34.799999999999997</v>
      </c>
      <c r="I29" s="23" t="s">
        <v>152</v>
      </c>
      <c r="J29" s="23" t="s">
        <v>153</v>
      </c>
      <c r="K29" s="23" t="s">
        <v>154</v>
      </c>
      <c r="M29"/>
    </row>
    <row r="30" spans="1:13">
      <c r="A30" s="24">
        <v>38815</v>
      </c>
      <c r="B30" s="23" t="s">
        <v>113</v>
      </c>
      <c r="C30" s="23" t="s">
        <v>114</v>
      </c>
      <c r="D30" s="23">
        <v>47</v>
      </c>
      <c r="E30" s="23" t="s">
        <v>74</v>
      </c>
      <c r="F30" s="23" t="s">
        <v>75</v>
      </c>
      <c r="G30" s="23">
        <v>30</v>
      </c>
      <c r="H30" s="23">
        <v>14</v>
      </c>
      <c r="I30" s="23" t="s">
        <v>98</v>
      </c>
      <c r="J30" s="23" t="s">
        <v>118</v>
      </c>
      <c r="K30" s="23" t="s">
        <v>119</v>
      </c>
      <c r="M30"/>
    </row>
    <row r="31" spans="1:13">
      <c r="A31" s="24">
        <v>38812</v>
      </c>
      <c r="B31" s="23" t="s">
        <v>94</v>
      </c>
      <c r="C31" s="23" t="s">
        <v>95</v>
      </c>
      <c r="D31" s="23">
        <v>48</v>
      </c>
      <c r="E31" s="23" t="s">
        <v>115</v>
      </c>
      <c r="F31" s="23" t="s">
        <v>116</v>
      </c>
      <c r="G31" s="23">
        <v>25</v>
      </c>
      <c r="H31" s="23">
        <v>40</v>
      </c>
      <c r="I31" s="23" t="s">
        <v>90</v>
      </c>
      <c r="J31" s="23" t="s">
        <v>99</v>
      </c>
      <c r="K31" s="23" t="s">
        <v>100</v>
      </c>
      <c r="M31"/>
    </row>
    <row r="32" spans="1:13">
      <c r="A32" s="24">
        <v>38812</v>
      </c>
      <c r="B32" s="23" t="s">
        <v>94</v>
      </c>
      <c r="C32" s="23" t="s">
        <v>95</v>
      </c>
      <c r="D32" s="23">
        <v>48</v>
      </c>
      <c r="E32" s="23" t="s">
        <v>96</v>
      </c>
      <c r="F32" s="23" t="s">
        <v>97</v>
      </c>
      <c r="G32" s="23">
        <v>25</v>
      </c>
      <c r="H32" s="23">
        <v>9.1999999999999993</v>
      </c>
      <c r="I32" s="23" t="s">
        <v>90</v>
      </c>
      <c r="J32" s="23" t="s">
        <v>99</v>
      </c>
      <c r="K32" s="23" t="s">
        <v>100</v>
      </c>
      <c r="M32"/>
    </row>
    <row r="33" spans="1:13">
      <c r="A33" s="24">
        <v>38812</v>
      </c>
      <c r="B33" s="23" t="s">
        <v>157</v>
      </c>
      <c r="C33" s="23" t="s">
        <v>125</v>
      </c>
      <c r="D33" s="23">
        <v>50</v>
      </c>
      <c r="E33" s="23" t="s">
        <v>158</v>
      </c>
      <c r="F33" s="23" t="s">
        <v>97</v>
      </c>
      <c r="G33" s="23">
        <v>20</v>
      </c>
      <c r="H33" s="23">
        <v>10</v>
      </c>
      <c r="I33" s="23" t="s">
        <v>76</v>
      </c>
      <c r="J33" s="23" t="s">
        <v>159</v>
      </c>
      <c r="K33" s="23" t="s">
        <v>160</v>
      </c>
      <c r="M33"/>
    </row>
    <row r="34" spans="1:13">
      <c r="A34" s="24">
        <v>38812</v>
      </c>
      <c r="B34" s="23" t="s">
        <v>161</v>
      </c>
      <c r="C34" s="23" t="s">
        <v>139</v>
      </c>
      <c r="D34" s="23">
        <v>51</v>
      </c>
      <c r="E34" s="23" t="s">
        <v>162</v>
      </c>
      <c r="F34" s="23" t="s">
        <v>163</v>
      </c>
      <c r="G34" s="23">
        <v>25</v>
      </c>
      <c r="H34" s="23">
        <v>21.35</v>
      </c>
      <c r="I34" s="23" t="s">
        <v>76</v>
      </c>
      <c r="J34" s="23" t="s">
        <v>164</v>
      </c>
      <c r="K34" s="23" t="s">
        <v>165</v>
      </c>
      <c r="M34"/>
    </row>
    <row r="35" spans="1:13">
      <c r="A35" s="24">
        <v>38812</v>
      </c>
      <c r="B35" s="23" t="s">
        <v>161</v>
      </c>
      <c r="C35" s="23" t="s">
        <v>139</v>
      </c>
      <c r="D35" s="23">
        <v>51</v>
      </c>
      <c r="E35" s="23" t="s">
        <v>109</v>
      </c>
      <c r="F35" s="23" t="s">
        <v>110</v>
      </c>
      <c r="G35" s="23">
        <v>30</v>
      </c>
      <c r="H35" s="23">
        <v>9.65</v>
      </c>
      <c r="I35" s="23" t="s">
        <v>76</v>
      </c>
      <c r="J35" s="23" t="s">
        <v>164</v>
      </c>
      <c r="K35" s="23" t="s">
        <v>165</v>
      </c>
      <c r="M35"/>
    </row>
    <row r="36" spans="1:13">
      <c r="A36" s="24">
        <v>38812</v>
      </c>
      <c r="B36" s="23" t="s">
        <v>161</v>
      </c>
      <c r="C36" s="23" t="s">
        <v>139</v>
      </c>
      <c r="D36" s="23">
        <v>51</v>
      </c>
      <c r="E36" s="23" t="s">
        <v>146</v>
      </c>
      <c r="F36" s="23" t="s">
        <v>147</v>
      </c>
      <c r="G36" s="23">
        <v>30</v>
      </c>
      <c r="H36" s="23">
        <v>18.399999999999999</v>
      </c>
      <c r="I36" s="23" t="s">
        <v>76</v>
      </c>
      <c r="J36" s="23" t="s">
        <v>164</v>
      </c>
      <c r="K36" s="23" t="s">
        <v>165</v>
      </c>
      <c r="M36"/>
    </row>
    <row r="37" spans="1:13">
      <c r="A37" s="24">
        <v>38810</v>
      </c>
      <c r="B37" s="23" t="s">
        <v>113</v>
      </c>
      <c r="C37" s="23" t="s">
        <v>114</v>
      </c>
      <c r="D37" s="23">
        <v>56</v>
      </c>
      <c r="E37" s="23" t="s">
        <v>103</v>
      </c>
      <c r="F37" s="23" t="s">
        <v>104</v>
      </c>
      <c r="G37" s="23">
        <v>10</v>
      </c>
      <c r="H37" s="23">
        <v>12.75</v>
      </c>
      <c r="I37" s="23" t="s">
        <v>166</v>
      </c>
      <c r="J37" s="23" t="s">
        <v>118</v>
      </c>
      <c r="K37" s="23" t="s">
        <v>119</v>
      </c>
      <c r="M37"/>
    </row>
    <row r="38" spans="1:13">
      <c r="A38" s="24">
        <v>38812</v>
      </c>
      <c r="B38" s="23" t="s">
        <v>101</v>
      </c>
      <c r="C38" s="23" t="s">
        <v>102</v>
      </c>
      <c r="D38" s="23">
        <v>55</v>
      </c>
      <c r="E38" s="23" t="s">
        <v>74</v>
      </c>
      <c r="F38" s="23" t="s">
        <v>75</v>
      </c>
      <c r="G38" s="23">
        <v>87</v>
      </c>
      <c r="H38" s="23">
        <v>14</v>
      </c>
      <c r="I38" s="23" t="s">
        <v>131</v>
      </c>
      <c r="J38" s="23" t="s">
        <v>105</v>
      </c>
      <c r="K38" s="23" t="s">
        <v>106</v>
      </c>
      <c r="M38"/>
    </row>
    <row r="39" spans="1:13">
      <c r="A39" s="24">
        <v>38891</v>
      </c>
      <c r="B39" s="23" t="s">
        <v>113</v>
      </c>
      <c r="C39" s="23" t="s">
        <v>114</v>
      </c>
      <c r="D39" s="23">
        <v>79</v>
      </c>
      <c r="E39" s="23" t="s">
        <v>83</v>
      </c>
      <c r="F39" s="23" t="s">
        <v>80</v>
      </c>
      <c r="G39" s="23">
        <v>30</v>
      </c>
      <c r="H39" s="23">
        <v>30</v>
      </c>
      <c r="I39" s="23" t="s">
        <v>166</v>
      </c>
      <c r="J39" s="23" t="s">
        <v>118</v>
      </c>
      <c r="K39" s="23" t="s">
        <v>119</v>
      </c>
      <c r="M39"/>
    </row>
    <row r="40" spans="1:13">
      <c r="A40" s="24">
        <v>38891</v>
      </c>
      <c r="B40" s="23" t="s">
        <v>113</v>
      </c>
      <c r="C40" s="23" t="s">
        <v>114</v>
      </c>
      <c r="D40" s="23">
        <v>79</v>
      </c>
      <c r="E40" s="23" t="s">
        <v>87</v>
      </c>
      <c r="F40" s="23" t="s">
        <v>80</v>
      </c>
      <c r="G40" s="23">
        <v>30</v>
      </c>
      <c r="H40" s="23">
        <v>53</v>
      </c>
      <c r="I40" s="23" t="s">
        <v>166</v>
      </c>
      <c r="J40" s="23" t="s">
        <v>118</v>
      </c>
      <c r="K40" s="23" t="s">
        <v>119</v>
      </c>
      <c r="M40"/>
    </row>
    <row r="41" spans="1:13">
      <c r="A41" s="24">
        <v>38873</v>
      </c>
      <c r="B41" s="23" t="s">
        <v>101</v>
      </c>
      <c r="C41" s="23" t="s">
        <v>102</v>
      </c>
      <c r="D41" s="23">
        <v>78</v>
      </c>
      <c r="E41" s="23" t="s">
        <v>167</v>
      </c>
      <c r="F41" s="23" t="s">
        <v>168</v>
      </c>
      <c r="G41" s="23">
        <v>40</v>
      </c>
      <c r="H41" s="23">
        <v>39</v>
      </c>
      <c r="I41" s="23" t="s">
        <v>131</v>
      </c>
      <c r="J41" s="23" t="s">
        <v>105</v>
      </c>
      <c r="K41" s="23" t="s">
        <v>106</v>
      </c>
      <c r="M41"/>
    </row>
    <row r="42" spans="1:13">
      <c r="A42" s="24">
        <v>38873</v>
      </c>
      <c r="B42" s="23" t="s">
        <v>161</v>
      </c>
      <c r="C42" s="23" t="s">
        <v>139</v>
      </c>
      <c r="D42" s="23">
        <v>77</v>
      </c>
      <c r="E42" s="23" t="s">
        <v>134</v>
      </c>
      <c r="F42" s="23" t="s">
        <v>135</v>
      </c>
      <c r="G42" s="23">
        <v>90</v>
      </c>
      <c r="H42" s="23">
        <v>25</v>
      </c>
      <c r="I42" s="23" t="s">
        <v>76</v>
      </c>
      <c r="J42" s="23" t="s">
        <v>164</v>
      </c>
      <c r="K42" s="23" t="s">
        <v>165</v>
      </c>
      <c r="M42"/>
    </row>
    <row r="43" spans="1:13">
      <c r="A43" s="24">
        <v>38873</v>
      </c>
      <c r="B43" s="23" t="s">
        <v>157</v>
      </c>
      <c r="C43" s="23" t="s">
        <v>125</v>
      </c>
      <c r="D43" s="23">
        <v>76</v>
      </c>
      <c r="E43" s="23" t="s">
        <v>136</v>
      </c>
      <c r="F43" s="23" t="s">
        <v>137</v>
      </c>
      <c r="G43" s="23">
        <v>30</v>
      </c>
      <c r="H43" s="23">
        <v>22</v>
      </c>
      <c r="I43" s="23" t="s">
        <v>76</v>
      </c>
      <c r="J43" s="23" t="s">
        <v>159</v>
      </c>
      <c r="K43" s="23" t="s">
        <v>160</v>
      </c>
      <c r="M43"/>
    </row>
    <row r="44" spans="1:13">
      <c r="A44" s="24">
        <v>38873</v>
      </c>
      <c r="B44" s="23" t="s">
        <v>94</v>
      </c>
      <c r="C44" s="23" t="s">
        <v>95</v>
      </c>
      <c r="D44" s="23">
        <v>75</v>
      </c>
      <c r="E44" s="23" t="s">
        <v>103</v>
      </c>
      <c r="F44" s="23" t="s">
        <v>104</v>
      </c>
      <c r="G44" s="23">
        <v>40</v>
      </c>
      <c r="H44" s="23">
        <v>12.75</v>
      </c>
      <c r="I44" s="23" t="s">
        <v>90</v>
      </c>
      <c r="J44" s="23" t="s">
        <v>99</v>
      </c>
      <c r="K44" s="23" t="s">
        <v>100</v>
      </c>
      <c r="M44"/>
    </row>
    <row r="45" spans="1:13">
      <c r="A45" s="24">
        <v>38876</v>
      </c>
      <c r="B45" s="23" t="s">
        <v>113</v>
      </c>
      <c r="C45" s="23" t="s">
        <v>114</v>
      </c>
      <c r="D45" s="23">
        <v>74</v>
      </c>
      <c r="E45" s="23" t="s">
        <v>103</v>
      </c>
      <c r="F45" s="23" t="s">
        <v>104</v>
      </c>
      <c r="G45" s="23">
        <v>40</v>
      </c>
      <c r="H45" s="23">
        <v>12.75</v>
      </c>
      <c r="I45" s="23" t="s">
        <v>98</v>
      </c>
      <c r="J45" s="23" t="s">
        <v>118</v>
      </c>
      <c r="K45" s="23" t="s">
        <v>119</v>
      </c>
      <c r="M45"/>
    </row>
    <row r="46" spans="1:13">
      <c r="A46" s="24">
        <v>38873</v>
      </c>
      <c r="B46" s="23" t="s">
        <v>148</v>
      </c>
      <c r="C46" s="23" t="s">
        <v>149</v>
      </c>
      <c r="D46" s="23">
        <v>73</v>
      </c>
      <c r="E46" s="23" t="s">
        <v>109</v>
      </c>
      <c r="F46" s="23" t="s">
        <v>110</v>
      </c>
      <c r="G46" s="23">
        <v>10</v>
      </c>
      <c r="H46" s="23">
        <v>9.65</v>
      </c>
      <c r="I46" s="23" t="s">
        <v>152</v>
      </c>
      <c r="J46" s="23" t="s">
        <v>153</v>
      </c>
      <c r="K46" s="23" t="s">
        <v>154</v>
      </c>
      <c r="M46"/>
    </row>
    <row r="47" spans="1:13">
      <c r="A47" s="24">
        <v>38875</v>
      </c>
      <c r="B47" s="23" t="s">
        <v>120</v>
      </c>
      <c r="C47" s="23" t="s">
        <v>121</v>
      </c>
      <c r="D47" s="23">
        <v>72</v>
      </c>
      <c r="E47" s="23" t="s">
        <v>93</v>
      </c>
      <c r="F47" s="23" t="s">
        <v>75</v>
      </c>
      <c r="G47" s="23">
        <v>5</v>
      </c>
      <c r="H47" s="23">
        <v>46</v>
      </c>
      <c r="I47" s="23" t="s">
        <v>131</v>
      </c>
      <c r="J47" s="23" t="s">
        <v>122</v>
      </c>
      <c r="K47" s="23" t="s">
        <v>123</v>
      </c>
      <c r="M47"/>
    </row>
    <row r="48" spans="1:13">
      <c r="A48" s="24">
        <v>38861</v>
      </c>
      <c r="B48" s="23" t="s">
        <v>142</v>
      </c>
      <c r="C48" s="23" t="s">
        <v>143</v>
      </c>
      <c r="D48" s="23">
        <v>71</v>
      </c>
      <c r="E48" s="23" t="s">
        <v>146</v>
      </c>
      <c r="F48" s="23" t="s">
        <v>147</v>
      </c>
      <c r="G48" s="23">
        <v>40</v>
      </c>
      <c r="H48" s="23">
        <v>18.399999999999999</v>
      </c>
      <c r="I48" s="23" t="s">
        <v>131</v>
      </c>
      <c r="J48" s="23" t="s">
        <v>144</v>
      </c>
      <c r="K48" s="23" t="s">
        <v>145</v>
      </c>
      <c r="M48"/>
    </row>
    <row r="49" spans="1:13">
      <c r="A49" s="24">
        <v>38861</v>
      </c>
      <c r="B49" s="23" t="s">
        <v>138</v>
      </c>
      <c r="C49" s="23" t="s">
        <v>139</v>
      </c>
      <c r="D49" s="23">
        <v>70</v>
      </c>
      <c r="E49" s="23" t="s">
        <v>115</v>
      </c>
      <c r="F49" s="23" t="s">
        <v>116</v>
      </c>
      <c r="G49" s="23">
        <v>20</v>
      </c>
      <c r="H49" s="23">
        <v>40</v>
      </c>
      <c r="I49" s="23" t="s">
        <v>131</v>
      </c>
      <c r="J49" s="23" t="s">
        <v>140</v>
      </c>
      <c r="K49" s="23" t="s">
        <v>141</v>
      </c>
      <c r="M49"/>
    </row>
    <row r="50" spans="1:13">
      <c r="A50" s="24">
        <v>38861</v>
      </c>
      <c r="B50" s="23" t="s">
        <v>124</v>
      </c>
      <c r="C50" s="23" t="s">
        <v>125</v>
      </c>
      <c r="D50" s="23">
        <v>69</v>
      </c>
      <c r="E50" s="23" t="s">
        <v>79</v>
      </c>
      <c r="F50" s="23" t="s">
        <v>80</v>
      </c>
      <c r="G50" s="23">
        <v>15</v>
      </c>
      <c r="H50" s="23">
        <v>3.5</v>
      </c>
      <c r="I50" s="23" t="s">
        <v>131</v>
      </c>
      <c r="J50" s="23" t="s">
        <v>127</v>
      </c>
      <c r="K50" s="23" t="s">
        <v>128</v>
      </c>
      <c r="M50"/>
    </row>
    <row r="51" spans="1:13">
      <c r="A51" s="24">
        <v>38861</v>
      </c>
      <c r="B51" s="23" t="s">
        <v>124</v>
      </c>
      <c r="C51" s="23" t="s">
        <v>125</v>
      </c>
      <c r="D51" s="23">
        <v>67</v>
      </c>
      <c r="E51" s="23" t="s">
        <v>169</v>
      </c>
      <c r="F51" s="23" t="s">
        <v>80</v>
      </c>
      <c r="G51" s="23">
        <v>20</v>
      </c>
      <c r="H51" s="23">
        <v>10</v>
      </c>
      <c r="I51" s="23" t="s">
        <v>90</v>
      </c>
      <c r="J51" s="23" t="s">
        <v>127</v>
      </c>
      <c r="K51" s="23" t="s">
        <v>128</v>
      </c>
      <c r="M51"/>
    </row>
    <row r="52" spans="1:13">
      <c r="A52" s="24">
        <v>38837</v>
      </c>
      <c r="B52" s="23" t="s">
        <v>94</v>
      </c>
      <c r="C52" s="23" t="s">
        <v>95</v>
      </c>
      <c r="D52" s="23">
        <v>60</v>
      </c>
      <c r="E52" s="23" t="s">
        <v>155</v>
      </c>
      <c r="F52" s="23" t="s">
        <v>156</v>
      </c>
      <c r="G52" s="23">
        <v>40</v>
      </c>
      <c r="H52" s="23">
        <v>34.799999999999997</v>
      </c>
      <c r="I52" s="23" t="s">
        <v>98</v>
      </c>
      <c r="J52" s="23" t="s">
        <v>99</v>
      </c>
      <c r="K52" s="23" t="s">
        <v>100</v>
      </c>
      <c r="M52"/>
    </row>
    <row r="53" spans="1:13">
      <c r="A53" s="24">
        <v>38832</v>
      </c>
      <c r="B53" s="23" t="s">
        <v>107</v>
      </c>
      <c r="C53" s="23" t="s">
        <v>108</v>
      </c>
      <c r="D53" s="23">
        <v>63</v>
      </c>
      <c r="E53" s="23" t="s">
        <v>170</v>
      </c>
      <c r="F53" s="23" t="s">
        <v>137</v>
      </c>
      <c r="G53" s="23">
        <v>50</v>
      </c>
      <c r="H53" s="23">
        <v>10</v>
      </c>
      <c r="I53" s="23" t="s">
        <v>90</v>
      </c>
      <c r="J53" s="23" t="s">
        <v>111</v>
      </c>
      <c r="K53" s="23" t="s">
        <v>112</v>
      </c>
      <c r="M53"/>
    </row>
    <row r="54" spans="1:13">
      <c r="A54" s="24">
        <v>38832</v>
      </c>
      <c r="B54" s="23" t="s">
        <v>107</v>
      </c>
      <c r="C54" s="23" t="s">
        <v>108</v>
      </c>
      <c r="D54" s="23">
        <v>63</v>
      </c>
      <c r="E54" s="23" t="s">
        <v>115</v>
      </c>
      <c r="F54" s="23" t="s">
        <v>116</v>
      </c>
      <c r="G54" s="23">
        <v>3</v>
      </c>
      <c r="H54" s="23">
        <v>40</v>
      </c>
      <c r="I54" s="23" t="s">
        <v>90</v>
      </c>
      <c r="J54" s="23" t="s">
        <v>111</v>
      </c>
      <c r="K54" s="23" t="s">
        <v>112</v>
      </c>
      <c r="M54"/>
    </row>
    <row r="55" spans="1:13">
      <c r="A55" s="24">
        <v>38829</v>
      </c>
      <c r="B55" s="23" t="s">
        <v>81</v>
      </c>
      <c r="C55" s="23" t="s">
        <v>82</v>
      </c>
      <c r="D55" s="23">
        <v>58</v>
      </c>
      <c r="E55" s="23" t="s">
        <v>171</v>
      </c>
      <c r="F55" s="23" t="s">
        <v>135</v>
      </c>
      <c r="G55" s="23">
        <v>40</v>
      </c>
      <c r="H55" s="23">
        <v>81</v>
      </c>
      <c r="I55" s="23" t="s">
        <v>84</v>
      </c>
      <c r="J55" s="23" t="s">
        <v>85</v>
      </c>
      <c r="K55" s="23" t="s">
        <v>86</v>
      </c>
      <c r="M55"/>
    </row>
    <row r="56" spans="1:13">
      <c r="A56" s="24">
        <v>38829</v>
      </c>
      <c r="B56" s="23" t="s">
        <v>81</v>
      </c>
      <c r="C56" s="23" t="s">
        <v>82</v>
      </c>
      <c r="D56" s="23">
        <v>58</v>
      </c>
      <c r="E56" s="23" t="s">
        <v>172</v>
      </c>
      <c r="F56" s="23" t="s">
        <v>173</v>
      </c>
      <c r="G56" s="23">
        <v>40</v>
      </c>
      <c r="H56" s="23">
        <v>7</v>
      </c>
      <c r="I56" s="23" t="s">
        <v>84</v>
      </c>
      <c r="J56" s="23" t="s">
        <v>85</v>
      </c>
      <c r="K56" s="23" t="s">
        <v>86</v>
      </c>
      <c r="M56"/>
    </row>
    <row r="57" spans="1:13">
      <c r="A57" s="24">
        <v>38832.711053240739</v>
      </c>
      <c r="B57" s="23" t="s">
        <v>81</v>
      </c>
      <c r="C57" s="23" t="s">
        <v>82</v>
      </c>
      <c r="D57" s="23">
        <v>80</v>
      </c>
      <c r="E57" s="23" t="s">
        <v>174</v>
      </c>
      <c r="F57" s="23" t="s">
        <v>151</v>
      </c>
      <c r="G57" s="23">
        <v>10</v>
      </c>
      <c r="H57" s="23">
        <v>38</v>
      </c>
      <c r="I57" s="23" t="s">
        <v>166</v>
      </c>
      <c r="J57" s="23" t="s">
        <v>85</v>
      </c>
      <c r="K57" s="23" t="s">
        <v>86</v>
      </c>
      <c r="M57"/>
    </row>
    <row r="58" spans="1:13">
      <c r="A58" s="24">
        <v>38832.727002314816</v>
      </c>
      <c r="B58" s="23" t="s">
        <v>107</v>
      </c>
      <c r="C58" s="23" t="s">
        <v>108</v>
      </c>
      <c r="D58" s="23">
        <v>81</v>
      </c>
      <c r="E58" s="23" t="s">
        <v>126</v>
      </c>
      <c r="F58" s="23" t="s">
        <v>75</v>
      </c>
      <c r="G58" s="23">
        <v>0</v>
      </c>
      <c r="H58" s="23">
        <v>2.99</v>
      </c>
      <c r="I58" s="23" t="s">
        <v>166</v>
      </c>
      <c r="J58" s="23" t="s">
        <v>111</v>
      </c>
      <c r="K58" s="23" t="s">
        <v>112</v>
      </c>
      <c r="M58"/>
    </row>
    <row r="59" spans="1:13">
      <c r="A59" s="24">
        <v>38832.727002314816</v>
      </c>
      <c r="B59" s="23" t="s">
        <v>107</v>
      </c>
      <c r="C59" s="23" t="s">
        <v>108</v>
      </c>
      <c r="D59" s="23">
        <v>81</v>
      </c>
      <c r="E59" s="23" t="s">
        <v>174</v>
      </c>
      <c r="F59" s="23" t="s">
        <v>151</v>
      </c>
      <c r="G59" s="23">
        <v>0</v>
      </c>
      <c r="H59" s="23">
        <v>38</v>
      </c>
      <c r="I59" s="23" t="s">
        <v>166</v>
      </c>
      <c r="J59" s="23" t="s">
        <v>111</v>
      </c>
      <c r="K59" s="23" t="s">
        <v>112</v>
      </c>
      <c r="M59"/>
    </row>
  </sheetData>
  <dataValidations count="2">
    <dataValidation type="whole" operator="greaterThan" allowBlank="1" showInputMessage="1" showErrorMessage="1" sqref="O18">
      <formula1>200</formula1>
    </dataValidation>
    <dataValidation type="whole" allowBlank="1" showInputMessage="1" showErrorMessage="1" sqref="O15">
      <formula1>100</formula1>
      <formula2>150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15"/>
  <sheetViews>
    <sheetView workbookViewId="0">
      <selection activeCell="I27" sqref="I27"/>
    </sheetView>
  </sheetViews>
  <sheetFormatPr defaultColWidth="9" defaultRowHeight="14.4"/>
  <cols>
    <col min="1" max="7" width="14.6640625" style="2" customWidth="1"/>
    <col min="8" max="8" width="15.44140625" style="2" bestFit="1" customWidth="1"/>
    <col min="9" max="16384" width="9" style="2"/>
  </cols>
  <sheetData>
    <row r="1" spans="1:8" ht="23.4">
      <c r="A1" s="70" t="s">
        <v>175</v>
      </c>
      <c r="B1" s="70"/>
      <c r="C1" s="70"/>
      <c r="D1" s="70"/>
      <c r="E1" s="70"/>
      <c r="F1" s="70"/>
      <c r="G1" s="70"/>
      <c r="H1" s="70"/>
    </row>
    <row r="2" spans="1:8">
      <c r="A2" s="2" t="s">
        <v>176</v>
      </c>
      <c r="B2" s="2" t="s">
        <v>177</v>
      </c>
      <c r="C2" s="2" t="s">
        <v>178</v>
      </c>
      <c r="D2" s="2" t="s">
        <v>179</v>
      </c>
      <c r="E2" s="2" t="s">
        <v>180</v>
      </c>
      <c r="F2" s="2" t="s">
        <v>181</v>
      </c>
      <c r="G2" s="2" t="s">
        <v>182</v>
      </c>
      <c r="H2" s="2" t="s">
        <v>183</v>
      </c>
    </row>
    <row r="3" spans="1:8">
      <c r="A3" s="2" t="s">
        <v>0</v>
      </c>
      <c r="B3" s="27">
        <v>0</v>
      </c>
      <c r="C3" s="27">
        <v>0</v>
      </c>
      <c r="D3" s="27">
        <v>4900</v>
      </c>
      <c r="E3" s="27">
        <v>0</v>
      </c>
      <c r="F3" s="27">
        <v>0</v>
      </c>
      <c r="G3" s="27">
        <v>5000</v>
      </c>
      <c r="H3" s="27">
        <f>SUM(Table1[[#This Row],[Football]:[Volleyball]])</f>
        <v>9900</v>
      </c>
    </row>
    <row r="4" spans="1:8">
      <c r="A4" s="2" t="s">
        <v>1</v>
      </c>
      <c r="B4" s="27">
        <v>0</v>
      </c>
      <c r="C4" s="27">
        <v>0</v>
      </c>
      <c r="D4" s="27">
        <v>5200</v>
      </c>
      <c r="E4" s="27">
        <v>0</v>
      </c>
      <c r="F4" s="27">
        <v>0</v>
      </c>
      <c r="G4" s="27">
        <v>5300</v>
      </c>
      <c r="H4" s="27">
        <f>SUM(Table1[[#This Row],[Football]:[Volleyball]])</f>
        <v>10500</v>
      </c>
    </row>
    <row r="5" spans="1:8">
      <c r="A5" s="2" t="s">
        <v>2</v>
      </c>
      <c r="B5" s="27">
        <v>0</v>
      </c>
      <c r="C5" s="27">
        <v>4000</v>
      </c>
      <c r="D5" s="27">
        <v>6000</v>
      </c>
      <c r="E5" s="27">
        <v>2100</v>
      </c>
      <c r="F5" s="27">
        <v>0</v>
      </c>
      <c r="G5" s="27">
        <v>3000</v>
      </c>
      <c r="H5" s="27">
        <f>SUM(Table1[[#This Row],[Football]:[Volleyball]])</f>
        <v>15100</v>
      </c>
    </row>
    <row r="6" spans="1:8">
      <c r="A6" s="2" t="s">
        <v>3</v>
      </c>
      <c r="B6" s="27">
        <v>0</v>
      </c>
      <c r="C6" s="27">
        <v>4600</v>
      </c>
      <c r="D6" s="27">
        <v>5400</v>
      </c>
      <c r="E6" s="27">
        <v>2300</v>
      </c>
      <c r="F6" s="27">
        <v>1500</v>
      </c>
      <c r="G6" s="27">
        <v>0</v>
      </c>
      <c r="H6" s="27">
        <f>SUM(Table1[[#This Row],[Football]:[Volleyball]])</f>
        <v>13800</v>
      </c>
    </row>
    <row r="7" spans="1:8">
      <c r="A7" s="2" t="s">
        <v>4</v>
      </c>
      <c r="B7" s="27">
        <v>1050</v>
      </c>
      <c r="C7" s="27">
        <v>5000</v>
      </c>
      <c r="D7" s="27">
        <v>0</v>
      </c>
      <c r="E7" s="27">
        <v>1050</v>
      </c>
      <c r="F7" s="27">
        <v>1500</v>
      </c>
      <c r="G7" s="27">
        <v>0</v>
      </c>
      <c r="H7" s="27">
        <f>SUM(Table1[[#This Row],[Football]:[Volleyball]])</f>
        <v>8600</v>
      </c>
    </row>
    <row r="8" spans="1:8">
      <c r="A8" s="2" t="s">
        <v>5</v>
      </c>
      <c r="B8" s="27">
        <v>1200</v>
      </c>
      <c r="C8" s="27">
        <v>6000</v>
      </c>
      <c r="D8" s="27">
        <v>0</v>
      </c>
      <c r="E8" s="27">
        <v>1200</v>
      </c>
      <c r="F8" s="27">
        <v>2000</v>
      </c>
      <c r="G8" s="27">
        <v>0</v>
      </c>
      <c r="H8" s="27">
        <f>SUM(Table1[[#This Row],[Football]:[Volleyball]])</f>
        <v>10400</v>
      </c>
    </row>
    <row r="9" spans="1:8">
      <c r="A9" s="2" t="s">
        <v>184</v>
      </c>
      <c r="B9" s="27">
        <v>7500</v>
      </c>
      <c r="C9" s="27">
        <v>6000</v>
      </c>
      <c r="D9" s="27">
        <v>0</v>
      </c>
      <c r="E9" s="27">
        <v>4500</v>
      </c>
      <c r="F9" s="27">
        <v>3000</v>
      </c>
      <c r="G9" s="27">
        <v>0</v>
      </c>
      <c r="H9" s="27">
        <f>SUM(Table1[[#This Row],[Football]:[Volleyball]])</f>
        <v>21000</v>
      </c>
    </row>
    <row r="10" spans="1:8">
      <c r="A10" s="2" t="s">
        <v>185</v>
      </c>
      <c r="B10" s="27">
        <v>9000</v>
      </c>
      <c r="C10" s="27">
        <v>3000</v>
      </c>
      <c r="D10" s="27">
        <v>0</v>
      </c>
      <c r="E10" s="27">
        <v>4000</v>
      </c>
      <c r="F10" s="27">
        <v>3500</v>
      </c>
      <c r="G10" s="27">
        <v>0</v>
      </c>
      <c r="H10" s="27">
        <f>SUM(Table1[[#This Row],[Football]:[Volleyball]])</f>
        <v>19500</v>
      </c>
    </row>
    <row r="11" spans="1:8">
      <c r="A11" s="2" t="s">
        <v>186</v>
      </c>
      <c r="B11" s="27">
        <v>3000</v>
      </c>
      <c r="C11" s="27"/>
      <c r="D11" s="27">
        <v>0</v>
      </c>
      <c r="E11" s="27">
        <v>0</v>
      </c>
      <c r="F11" s="27">
        <v>3000</v>
      </c>
      <c r="G11" s="27">
        <v>0</v>
      </c>
      <c r="H11" s="27">
        <f>SUM(Table1[[#This Row],[Football]:[Volleyball]])</f>
        <v>6000</v>
      </c>
    </row>
    <row r="12" spans="1:8">
      <c r="A12" s="2" t="s">
        <v>187</v>
      </c>
      <c r="B12" s="27">
        <v>2500</v>
      </c>
      <c r="C12" s="27"/>
      <c r="D12" s="27">
        <v>0</v>
      </c>
      <c r="E12" s="27">
        <v>0</v>
      </c>
      <c r="F12" s="27">
        <v>0</v>
      </c>
      <c r="G12" s="27">
        <v>0</v>
      </c>
      <c r="H12" s="27">
        <f>SUM(Table1[[#This Row],[Football]:[Volleyball]])</f>
        <v>2500</v>
      </c>
    </row>
    <row r="13" spans="1:8">
      <c r="A13" s="2" t="s">
        <v>188</v>
      </c>
      <c r="B13" s="27">
        <v>0</v>
      </c>
      <c r="C13" s="27"/>
      <c r="D13" s="27">
        <v>2000</v>
      </c>
      <c r="E13" s="27">
        <v>0</v>
      </c>
      <c r="F13" s="27">
        <v>0</v>
      </c>
      <c r="G13" s="27">
        <v>4500</v>
      </c>
      <c r="H13" s="27">
        <f>SUM(Table1[[#This Row],[Football]:[Volleyball]])</f>
        <v>6500</v>
      </c>
    </row>
    <row r="14" spans="1:8">
      <c r="A14" s="28" t="s">
        <v>189</v>
      </c>
      <c r="B14" s="29">
        <v>0</v>
      </c>
      <c r="C14" s="29"/>
      <c r="D14" s="29">
        <v>2300</v>
      </c>
      <c r="E14" s="29">
        <v>0</v>
      </c>
      <c r="F14" s="29">
        <v>0</v>
      </c>
      <c r="G14" s="29">
        <v>4500</v>
      </c>
      <c r="H14" s="27">
        <f>SUM(Table1[[#This Row],[Football]:[Volleyball]])</f>
        <v>6800</v>
      </c>
    </row>
    <row r="15" spans="1:8">
      <c r="A15" s="2" t="s">
        <v>183</v>
      </c>
      <c r="B15" s="30">
        <f>SUBTOTAL(109,Table1[Football])</f>
        <v>24250</v>
      </c>
      <c r="C15" s="30">
        <f>SUBTOTAL(109,Table1[Baseball])</f>
        <v>28600</v>
      </c>
      <c r="D15" s="30">
        <f>SUBTOTAL(109,Table1[Basketball])</f>
        <v>25800</v>
      </c>
      <c r="E15" s="30">
        <f>SUBTOTAL(109,Table1[Soccer])</f>
        <v>15150</v>
      </c>
      <c r="F15" s="30">
        <f>SUBTOTAL(109,Table1[Tennis])</f>
        <v>14500</v>
      </c>
      <c r="G15" s="30">
        <f>SUBTOTAL(109,Table1[Volleyball])</f>
        <v>22300</v>
      </c>
      <c r="H15" s="31">
        <f>SUM(B15:G15)</f>
        <v>130600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"/>
  <sheetViews>
    <sheetView zoomScale="150" zoomScaleNormal="150" workbookViewId="0">
      <selection activeCell="H18" sqref="H18"/>
    </sheetView>
  </sheetViews>
  <sheetFormatPr defaultColWidth="9" defaultRowHeight="14.4"/>
  <cols>
    <col min="1" max="16384" width="9" style="2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42"/>
  <sheetViews>
    <sheetView topLeftCell="C1" zoomScaleNormal="100" workbookViewId="0">
      <selection activeCell="M25" sqref="M25"/>
    </sheetView>
  </sheetViews>
  <sheetFormatPr defaultColWidth="9" defaultRowHeight="14.4"/>
  <cols>
    <col min="1" max="1" width="9" style="2"/>
    <col min="2" max="2" width="19.33203125" style="2" bestFit="1" customWidth="1"/>
    <col min="3" max="3" width="20.6640625" style="2" customWidth="1"/>
    <col min="4" max="4" width="16.6640625" style="27" bestFit="1" customWidth="1"/>
    <col min="5" max="5" width="15.33203125" style="27" customWidth="1"/>
    <col min="6" max="7" width="15.44140625" style="27" bestFit="1" customWidth="1"/>
    <col min="8" max="8" width="8.5546875" style="2" customWidth="1"/>
    <col min="9" max="9" width="34.33203125" style="2" bestFit="1" customWidth="1"/>
    <col min="10" max="10" width="14.33203125" style="2" bestFit="1" customWidth="1"/>
    <col min="11" max="11" width="12.88671875" style="2" customWidth="1"/>
    <col min="12" max="12" width="12.5546875" style="2" bestFit="1" customWidth="1"/>
    <col min="13" max="13" width="15.44140625" style="2" customWidth="1"/>
    <col min="14" max="16384" width="9" style="2"/>
  </cols>
  <sheetData>
    <row r="1" spans="1:13">
      <c r="B1" s="32"/>
      <c r="C1" s="32"/>
      <c r="D1" s="33"/>
      <c r="E1" s="33"/>
      <c r="F1" s="33"/>
      <c r="G1" s="33"/>
    </row>
    <row r="2" spans="1:13">
      <c r="B2" s="32"/>
      <c r="C2" s="32"/>
      <c r="D2" s="33"/>
      <c r="E2" s="33"/>
      <c r="F2" s="33"/>
      <c r="G2" s="33"/>
    </row>
    <row r="3" spans="1:13">
      <c r="B3" s="32"/>
      <c r="C3" s="32"/>
      <c r="D3" s="33"/>
      <c r="E3" s="33"/>
      <c r="F3" s="33"/>
      <c r="G3" s="33"/>
    </row>
    <row r="4" spans="1:13">
      <c r="B4" s="32"/>
      <c r="C4" s="32"/>
      <c r="D4" s="33"/>
      <c r="E4" s="33"/>
      <c r="F4" s="33"/>
      <c r="G4" s="33"/>
    </row>
    <row r="5" spans="1:13" ht="15" thickBot="1">
      <c r="B5" s="32"/>
      <c r="C5" s="32"/>
      <c r="D5" s="33"/>
      <c r="E5" s="33"/>
      <c r="F5" s="33"/>
      <c r="G5" s="33"/>
    </row>
    <row r="6" spans="1:13" ht="18.75" customHeight="1" thickBot="1">
      <c r="A6" s="59" t="s">
        <v>221</v>
      </c>
      <c r="B6" s="34" t="s">
        <v>190</v>
      </c>
      <c r="C6" s="34" t="s">
        <v>191</v>
      </c>
      <c r="D6" s="35" t="s">
        <v>0</v>
      </c>
      <c r="E6" s="35" t="s">
        <v>1</v>
      </c>
      <c r="F6" s="35" t="s">
        <v>2</v>
      </c>
      <c r="G6" s="35" t="s">
        <v>183</v>
      </c>
      <c r="I6" s="36"/>
      <c r="J6" s="37" t="s">
        <v>0</v>
      </c>
      <c r="K6" s="37" t="s">
        <v>1</v>
      </c>
      <c r="L6" s="38" t="s">
        <v>2</v>
      </c>
      <c r="M6" s="39" t="s">
        <v>183</v>
      </c>
    </row>
    <row r="7" spans="1:13" ht="15" thickBot="1">
      <c r="A7" s="58"/>
      <c r="B7" s="2" t="s">
        <v>192</v>
      </c>
      <c r="C7" s="2" t="s">
        <v>193</v>
      </c>
      <c r="D7" s="27">
        <v>2012</v>
      </c>
      <c r="E7" s="27">
        <v>2300</v>
      </c>
      <c r="F7" s="27">
        <v>2323</v>
      </c>
      <c r="G7" s="27">
        <f t="shared" ref="G7:G41" si="0">SUM(D7:F7)</f>
        <v>6635</v>
      </c>
      <c r="I7" s="40" t="s">
        <v>194</v>
      </c>
      <c r="J7" s="41"/>
      <c r="K7" s="41"/>
      <c r="L7" s="41"/>
      <c r="M7" s="68">
        <f>SUM(J7:L7)</f>
        <v>0</v>
      </c>
    </row>
    <row r="8" spans="1:13" ht="15" thickBot="1">
      <c r="A8" s="58"/>
      <c r="B8" s="2" t="s">
        <v>192</v>
      </c>
      <c r="C8" s="2" t="s">
        <v>195</v>
      </c>
      <c r="D8" s="27">
        <v>1565</v>
      </c>
      <c r="E8" s="27">
        <v>1622</v>
      </c>
      <c r="F8" s="27">
        <v>1437</v>
      </c>
      <c r="G8" s="27">
        <f t="shared" si="0"/>
        <v>4624</v>
      </c>
      <c r="I8" s="40" t="s">
        <v>196</v>
      </c>
      <c r="J8" s="41"/>
      <c r="K8" s="41"/>
      <c r="L8" s="41"/>
    </row>
    <row r="9" spans="1:13" ht="15" thickBot="1">
      <c r="A9" s="58"/>
      <c r="B9" s="2" t="s">
        <v>192</v>
      </c>
      <c r="C9" s="2" t="s">
        <v>197</v>
      </c>
      <c r="D9" s="27">
        <v>4410</v>
      </c>
      <c r="E9" s="27">
        <v>4321</v>
      </c>
      <c r="F9" s="27">
        <v>4123</v>
      </c>
      <c r="G9" s="27">
        <f t="shared" si="0"/>
        <v>12854</v>
      </c>
      <c r="I9" s="40" t="s">
        <v>198</v>
      </c>
      <c r="J9" s="41"/>
      <c r="K9" s="41"/>
      <c r="L9" s="41"/>
    </row>
    <row r="10" spans="1:13" ht="15" thickBot="1">
      <c r="A10" s="58"/>
      <c r="B10" s="2" t="s">
        <v>192</v>
      </c>
      <c r="C10" s="2" t="s">
        <v>199</v>
      </c>
      <c r="D10" s="27">
        <v>2134</v>
      </c>
      <c r="E10" s="27">
        <v>2323</v>
      </c>
      <c r="F10" s="27">
        <v>2156</v>
      </c>
      <c r="G10" s="27">
        <f t="shared" si="0"/>
        <v>6613</v>
      </c>
      <c r="I10" s="40" t="s">
        <v>200</v>
      </c>
      <c r="J10" s="41"/>
      <c r="K10" s="41"/>
      <c r="L10" s="41"/>
    </row>
    <row r="11" spans="1:13">
      <c r="A11" s="58"/>
      <c r="B11" s="2" t="s">
        <v>192</v>
      </c>
      <c r="C11" s="2" t="s">
        <v>201</v>
      </c>
      <c r="D11" s="27">
        <v>2456</v>
      </c>
      <c r="E11" s="27">
        <v>2476</v>
      </c>
      <c r="F11" s="27">
        <v>2898</v>
      </c>
      <c r="G11" s="27">
        <f t="shared" si="0"/>
        <v>7830</v>
      </c>
    </row>
    <row r="12" spans="1:13" ht="15" thickBot="1">
      <c r="A12" s="58"/>
      <c r="B12" s="2" t="s">
        <v>192</v>
      </c>
      <c r="C12" s="2" t="s">
        <v>202</v>
      </c>
      <c r="D12" s="27">
        <v>2345</v>
      </c>
      <c r="E12" s="27">
        <v>3214</v>
      </c>
      <c r="F12" s="27">
        <v>2314</v>
      </c>
      <c r="G12" s="27">
        <f t="shared" si="0"/>
        <v>7873</v>
      </c>
    </row>
    <row r="13" spans="1:13" ht="18.600000000000001" thickBot="1">
      <c r="A13" s="58"/>
      <c r="B13" s="2" t="s">
        <v>192</v>
      </c>
      <c r="C13" s="2" t="s">
        <v>203</v>
      </c>
      <c r="D13" s="27">
        <v>1200</v>
      </c>
      <c r="E13" s="27">
        <v>3211</v>
      </c>
      <c r="F13" s="27">
        <v>2334</v>
      </c>
      <c r="G13" s="27">
        <f t="shared" si="0"/>
        <v>6745</v>
      </c>
      <c r="I13" s="43" t="s">
        <v>220</v>
      </c>
      <c r="J13" s="44" t="s">
        <v>0</v>
      </c>
      <c r="K13" s="37" t="s">
        <v>1</v>
      </c>
      <c r="L13" s="38" t="s">
        <v>2</v>
      </c>
      <c r="M13" s="39" t="s">
        <v>204</v>
      </c>
    </row>
    <row r="14" spans="1:13" ht="18.600000000000001" thickBot="1">
      <c r="A14" s="58"/>
      <c r="B14" s="2" t="s">
        <v>205</v>
      </c>
      <c r="C14" s="2" t="s">
        <v>193</v>
      </c>
      <c r="D14" s="27">
        <v>3798</v>
      </c>
      <c r="E14" s="27">
        <v>4200</v>
      </c>
      <c r="F14" s="27">
        <v>4122</v>
      </c>
      <c r="G14" s="27">
        <f t="shared" si="0"/>
        <v>12120</v>
      </c>
      <c r="I14" s="45" t="s">
        <v>206</v>
      </c>
      <c r="J14" s="46"/>
      <c r="K14" s="46"/>
      <c r="L14" s="46"/>
      <c r="M14" s="47" t="s">
        <v>207</v>
      </c>
    </row>
    <row r="15" spans="1:13">
      <c r="A15" s="58"/>
      <c r="B15" s="2" t="s">
        <v>205</v>
      </c>
      <c r="C15" s="2" t="s">
        <v>195</v>
      </c>
      <c r="D15" s="27">
        <v>4400</v>
      </c>
      <c r="E15" s="27">
        <v>4532</v>
      </c>
      <c r="F15" s="27">
        <v>4112</v>
      </c>
      <c r="G15" s="27">
        <f t="shared" si="0"/>
        <v>13044</v>
      </c>
    </row>
    <row r="16" spans="1:13" ht="15" thickBot="1">
      <c r="A16" s="58"/>
      <c r="B16" s="2" t="s">
        <v>205</v>
      </c>
      <c r="C16" s="2" t="s">
        <v>197</v>
      </c>
      <c r="D16" s="27">
        <v>5500</v>
      </c>
      <c r="E16" s="27">
        <v>5693</v>
      </c>
      <c r="F16" s="27">
        <v>5723</v>
      </c>
      <c r="G16" s="27">
        <f t="shared" si="0"/>
        <v>16916</v>
      </c>
    </row>
    <row r="17" spans="1:14" ht="18.600000000000001" thickBot="1">
      <c r="A17" s="58"/>
      <c r="B17" s="2" t="s">
        <v>205</v>
      </c>
      <c r="C17" s="2" t="s">
        <v>199</v>
      </c>
      <c r="D17" s="27">
        <v>5656</v>
      </c>
      <c r="E17" s="27">
        <v>5743</v>
      </c>
      <c r="F17" s="27">
        <v>5874</v>
      </c>
      <c r="G17" s="27">
        <f t="shared" si="0"/>
        <v>17273</v>
      </c>
      <c r="I17" s="48" t="s">
        <v>191</v>
      </c>
      <c r="J17" s="49" t="s">
        <v>183</v>
      </c>
      <c r="K17" s="49" t="s">
        <v>208</v>
      </c>
    </row>
    <row r="18" spans="1:14" ht="15" thickBot="1">
      <c r="A18" s="58"/>
      <c r="B18" s="2" t="s">
        <v>205</v>
      </c>
      <c r="C18" s="2" t="s">
        <v>201</v>
      </c>
      <c r="D18" s="27">
        <v>4400</v>
      </c>
      <c r="E18" s="27">
        <v>4765</v>
      </c>
      <c r="F18" s="27">
        <v>4887</v>
      </c>
      <c r="G18" s="27">
        <f t="shared" si="0"/>
        <v>14052</v>
      </c>
      <c r="I18" s="40" t="s">
        <v>193</v>
      </c>
      <c r="J18" s="74"/>
      <c r="K18" s="42"/>
      <c r="M18" s="75">
        <f>SUMPRODUCT((C7:C41=I18)*(G7:G41))</f>
        <v>40665</v>
      </c>
      <c r="N18" s="2">
        <f>M18/COUNTIF(C7:C41,I18)</f>
        <v>8133</v>
      </c>
    </row>
    <row r="19" spans="1:14" ht="15" thickBot="1">
      <c r="A19" s="58"/>
      <c r="B19" s="2" t="s">
        <v>205</v>
      </c>
      <c r="C19" s="2" t="s">
        <v>202</v>
      </c>
      <c r="D19" s="27">
        <v>4567</v>
      </c>
      <c r="E19" s="27">
        <v>5432</v>
      </c>
      <c r="F19" s="27">
        <v>3456</v>
      </c>
      <c r="G19" s="27">
        <f t="shared" si="0"/>
        <v>13455</v>
      </c>
      <c r="I19" s="40" t="s">
        <v>195</v>
      </c>
      <c r="J19" s="42"/>
      <c r="K19" s="42"/>
    </row>
    <row r="20" spans="1:14" ht="15" thickBot="1">
      <c r="A20" s="58"/>
      <c r="B20" s="2" t="s">
        <v>205</v>
      </c>
      <c r="C20" s="2" t="s">
        <v>203</v>
      </c>
      <c r="D20" s="27">
        <v>4566</v>
      </c>
      <c r="E20" s="27">
        <v>7654</v>
      </c>
      <c r="F20" s="27">
        <v>5654</v>
      </c>
      <c r="G20" s="27">
        <f t="shared" si="0"/>
        <v>17874</v>
      </c>
      <c r="I20" s="40" t="s">
        <v>197</v>
      </c>
      <c r="J20" s="42"/>
      <c r="K20" s="42"/>
    </row>
    <row r="21" spans="1:14" ht="15" thickBot="1">
      <c r="A21" s="58"/>
      <c r="B21" s="2" t="s">
        <v>209</v>
      </c>
      <c r="C21" s="2" t="s">
        <v>193</v>
      </c>
      <c r="D21" s="27">
        <v>2012</v>
      </c>
      <c r="E21" s="27">
        <v>2300</v>
      </c>
      <c r="F21" s="27">
        <v>2323</v>
      </c>
      <c r="G21" s="27">
        <f t="shared" si="0"/>
        <v>6635</v>
      </c>
      <c r="I21" s="40" t="s">
        <v>199</v>
      </c>
      <c r="J21" s="42"/>
      <c r="K21" s="42"/>
    </row>
    <row r="22" spans="1:14" ht="15" thickBot="1">
      <c r="A22" s="58"/>
      <c r="B22" s="2" t="s">
        <v>209</v>
      </c>
      <c r="C22" s="2" t="s">
        <v>195</v>
      </c>
      <c r="D22" s="27">
        <v>1700</v>
      </c>
      <c r="E22" s="27">
        <v>1543</v>
      </c>
      <c r="F22" s="27">
        <v>1594</v>
      </c>
      <c r="G22" s="27">
        <f t="shared" si="0"/>
        <v>4837</v>
      </c>
      <c r="I22" s="40" t="s">
        <v>201</v>
      </c>
      <c r="J22" s="42"/>
      <c r="K22" s="42"/>
    </row>
    <row r="23" spans="1:14" ht="15" thickBot="1">
      <c r="A23" s="58"/>
      <c r="B23" s="2" t="s">
        <v>209</v>
      </c>
      <c r="C23" s="2" t="s">
        <v>197</v>
      </c>
      <c r="D23" s="27">
        <v>1989</v>
      </c>
      <c r="E23" s="27">
        <v>1888</v>
      </c>
      <c r="F23" s="27">
        <v>1989</v>
      </c>
      <c r="G23" s="27">
        <f t="shared" si="0"/>
        <v>5866</v>
      </c>
      <c r="I23" s="40" t="s">
        <v>202</v>
      </c>
      <c r="J23" s="42"/>
      <c r="K23" s="42"/>
    </row>
    <row r="24" spans="1:14" ht="15" thickBot="1">
      <c r="A24" s="58"/>
      <c r="B24" s="2" t="s">
        <v>209</v>
      </c>
      <c r="C24" s="2" t="s">
        <v>199</v>
      </c>
      <c r="D24" s="27">
        <v>1388</v>
      </c>
      <c r="E24" s="27">
        <v>1433</v>
      </c>
      <c r="F24" s="27">
        <v>1376</v>
      </c>
      <c r="G24" s="27">
        <f t="shared" si="0"/>
        <v>4197</v>
      </c>
      <c r="I24" s="40" t="s">
        <v>203</v>
      </c>
      <c r="J24" s="42"/>
      <c r="K24" s="42"/>
    </row>
    <row r="25" spans="1:14">
      <c r="A25" s="58"/>
      <c r="B25" s="2" t="s">
        <v>209</v>
      </c>
      <c r="C25" s="2" t="s">
        <v>201</v>
      </c>
      <c r="D25" s="27">
        <v>1100</v>
      </c>
      <c r="E25" s="27">
        <v>1200</v>
      </c>
      <c r="F25" s="27">
        <v>1321</v>
      </c>
      <c r="G25" s="27">
        <f t="shared" si="0"/>
        <v>3621</v>
      </c>
    </row>
    <row r="26" spans="1:14">
      <c r="A26" s="58"/>
      <c r="B26" s="2" t="s">
        <v>209</v>
      </c>
      <c r="C26" s="2" t="s">
        <v>202</v>
      </c>
      <c r="D26" s="27">
        <v>1010</v>
      </c>
      <c r="E26" s="27">
        <v>1211</v>
      </c>
      <c r="F26" s="27">
        <v>1432</v>
      </c>
      <c r="G26" s="27">
        <f t="shared" si="0"/>
        <v>3653</v>
      </c>
    </row>
    <row r="27" spans="1:14">
      <c r="A27" s="58"/>
      <c r="B27" s="2" t="s">
        <v>209</v>
      </c>
      <c r="C27" s="2" t="s">
        <v>203</v>
      </c>
      <c r="D27" s="27">
        <v>2100</v>
      </c>
      <c r="E27" s="27">
        <v>2320</v>
      </c>
      <c r="F27" s="27">
        <v>3210</v>
      </c>
      <c r="G27" s="27">
        <f t="shared" si="0"/>
        <v>7630</v>
      </c>
    </row>
    <row r="28" spans="1:14" ht="15" thickBot="1">
      <c r="A28" s="58"/>
      <c r="B28" s="2" t="s">
        <v>212</v>
      </c>
      <c r="C28" s="2" t="s">
        <v>193</v>
      </c>
      <c r="D28" s="27">
        <v>2567</v>
      </c>
      <c r="E28" s="27">
        <v>3340</v>
      </c>
      <c r="F28" s="27">
        <v>2733</v>
      </c>
      <c r="G28" s="27">
        <f t="shared" si="0"/>
        <v>8640</v>
      </c>
    </row>
    <row r="29" spans="1:14" ht="16.2" thickBot="1">
      <c r="A29" s="58"/>
      <c r="B29" s="2" t="s">
        <v>212</v>
      </c>
      <c r="C29" s="2" t="s">
        <v>195</v>
      </c>
      <c r="D29" s="27">
        <v>1565</v>
      </c>
      <c r="E29" s="27">
        <v>1622</v>
      </c>
      <c r="F29" s="27">
        <v>1437</v>
      </c>
      <c r="G29" s="27">
        <f t="shared" si="0"/>
        <v>4624</v>
      </c>
      <c r="I29" s="50" t="s">
        <v>210</v>
      </c>
      <c r="J29" s="51"/>
    </row>
    <row r="30" spans="1:14" ht="16.2" thickBot="1">
      <c r="A30" s="58"/>
      <c r="B30" s="2" t="s">
        <v>212</v>
      </c>
      <c r="C30" s="2" t="s">
        <v>197</v>
      </c>
      <c r="D30" s="27">
        <v>6587</v>
      </c>
      <c r="E30" s="27">
        <v>4157</v>
      </c>
      <c r="F30" s="27">
        <v>5595</v>
      </c>
      <c r="G30" s="27">
        <f t="shared" si="0"/>
        <v>16339</v>
      </c>
      <c r="I30" s="50" t="s">
        <v>211</v>
      </c>
      <c r="J30" s="51"/>
    </row>
    <row r="31" spans="1:14">
      <c r="A31" s="58"/>
      <c r="B31" s="2" t="s">
        <v>212</v>
      </c>
      <c r="C31" s="2" t="s">
        <v>199</v>
      </c>
      <c r="D31" s="27">
        <v>5915</v>
      </c>
      <c r="E31" s="27">
        <v>7608</v>
      </c>
      <c r="F31" s="27">
        <v>39512</v>
      </c>
      <c r="G31" s="27">
        <f t="shared" si="0"/>
        <v>53035</v>
      </c>
    </row>
    <row r="32" spans="1:14">
      <c r="A32" s="58"/>
      <c r="B32" s="2" t="s">
        <v>212</v>
      </c>
      <c r="C32" s="2" t="s">
        <v>201</v>
      </c>
      <c r="D32" s="27">
        <v>3873</v>
      </c>
      <c r="E32" s="27">
        <v>3754</v>
      </c>
      <c r="F32" s="27">
        <v>3434</v>
      </c>
      <c r="G32" s="27">
        <f t="shared" si="0"/>
        <v>11061</v>
      </c>
    </row>
    <row r="33" spans="1:10">
      <c r="A33" s="58"/>
      <c r="B33" s="2" t="s">
        <v>212</v>
      </c>
      <c r="C33" s="2" t="s">
        <v>202</v>
      </c>
      <c r="D33" s="27">
        <v>1543</v>
      </c>
      <c r="E33" s="27">
        <v>1654</v>
      </c>
      <c r="F33" s="27">
        <v>1234</v>
      </c>
      <c r="G33" s="27">
        <f t="shared" si="0"/>
        <v>4431</v>
      </c>
      <c r="I33"/>
      <c r="J33"/>
    </row>
    <row r="34" spans="1:10">
      <c r="A34" s="58"/>
      <c r="B34" s="2" t="s">
        <v>212</v>
      </c>
      <c r="C34" s="2" t="s">
        <v>203</v>
      </c>
      <c r="D34" s="27">
        <v>4567</v>
      </c>
      <c r="E34" s="27">
        <v>6543</v>
      </c>
      <c r="F34" s="27">
        <v>4656</v>
      </c>
      <c r="G34" s="27">
        <f t="shared" si="0"/>
        <v>15766</v>
      </c>
      <c r="I34"/>
      <c r="J34"/>
    </row>
    <row r="35" spans="1:10">
      <c r="A35" s="58"/>
      <c r="B35" s="2" t="s">
        <v>213</v>
      </c>
      <c r="C35" s="2" t="s">
        <v>193</v>
      </c>
      <c r="D35" s="27">
        <v>2012</v>
      </c>
      <c r="E35" s="27">
        <v>2300</v>
      </c>
      <c r="F35" s="27">
        <v>2323</v>
      </c>
      <c r="G35" s="27">
        <f t="shared" si="0"/>
        <v>6635</v>
      </c>
      <c r="I35"/>
      <c r="J35"/>
    </row>
    <row r="36" spans="1:10">
      <c r="A36" s="58"/>
      <c r="B36" s="2" t="s">
        <v>213</v>
      </c>
      <c r="C36" s="2" t="s">
        <v>195</v>
      </c>
      <c r="D36" s="27">
        <v>1700</v>
      </c>
      <c r="E36" s="27">
        <v>1543</v>
      </c>
      <c r="F36" s="27">
        <v>1594</v>
      </c>
      <c r="G36" s="27">
        <f t="shared" si="0"/>
        <v>4837</v>
      </c>
    </row>
    <row r="37" spans="1:10">
      <c r="A37" s="58"/>
      <c r="B37" s="2" t="s">
        <v>213</v>
      </c>
      <c r="C37" s="2" t="s">
        <v>197</v>
      </c>
      <c r="D37" s="27">
        <v>1989</v>
      </c>
      <c r="E37" s="27">
        <v>1888</v>
      </c>
      <c r="F37" s="27">
        <v>1989</v>
      </c>
      <c r="G37" s="27">
        <f t="shared" si="0"/>
        <v>5866</v>
      </c>
    </row>
    <row r="38" spans="1:10">
      <c r="A38" s="58"/>
      <c r="B38" s="2" t="s">
        <v>213</v>
      </c>
      <c r="C38" s="2" t="s">
        <v>199</v>
      </c>
      <c r="D38" s="27">
        <v>1388</v>
      </c>
      <c r="E38" s="27">
        <v>1433</v>
      </c>
      <c r="F38" s="27">
        <v>1376</v>
      </c>
      <c r="G38" s="27">
        <f t="shared" si="0"/>
        <v>4197</v>
      </c>
    </row>
    <row r="39" spans="1:10">
      <c r="A39" s="58"/>
      <c r="B39" s="2" t="s">
        <v>213</v>
      </c>
      <c r="C39" s="2" t="s">
        <v>201</v>
      </c>
      <c r="D39" s="27">
        <v>1100</v>
      </c>
      <c r="E39" s="27">
        <v>1200</v>
      </c>
      <c r="F39" s="27">
        <v>1321</v>
      </c>
      <c r="G39" s="27">
        <f t="shared" si="0"/>
        <v>3621</v>
      </c>
    </row>
    <row r="40" spans="1:10">
      <c r="A40" s="58"/>
      <c r="B40" s="2" t="s">
        <v>213</v>
      </c>
      <c r="C40" s="2" t="s">
        <v>202</v>
      </c>
      <c r="D40" s="27">
        <v>1010</v>
      </c>
      <c r="E40" s="27">
        <v>1211</v>
      </c>
      <c r="F40" s="27">
        <v>1432</v>
      </c>
      <c r="G40" s="27">
        <f t="shared" si="0"/>
        <v>3653</v>
      </c>
    </row>
    <row r="41" spans="1:10">
      <c r="A41" s="58"/>
      <c r="B41" s="2" t="s">
        <v>213</v>
      </c>
      <c r="C41" s="2" t="s">
        <v>203</v>
      </c>
      <c r="D41" s="27">
        <v>2100</v>
      </c>
      <c r="E41" s="27">
        <v>2320</v>
      </c>
      <c r="F41" s="27">
        <v>3210</v>
      </c>
      <c r="G41" s="27">
        <f t="shared" si="0"/>
        <v>7630</v>
      </c>
    </row>
    <row r="42" spans="1:10" ht="15.6">
      <c r="A42" s="60"/>
      <c r="B42" s="52" t="s">
        <v>214</v>
      </c>
      <c r="C42" s="52"/>
      <c r="D42" s="57"/>
      <c r="E42" s="57"/>
      <c r="F42" s="57"/>
      <c r="G42" s="53">
        <f>SUBTOTAL(109,Table3[Total])</f>
        <v>344682</v>
      </c>
    </row>
  </sheetData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Cell Style</vt:lpstr>
      <vt:lpstr>Format as table</vt:lpstr>
      <vt:lpstr>Conditional_Format</vt:lpstr>
      <vt:lpstr>Text to column</vt:lpstr>
      <vt:lpstr>sparkline</vt:lpstr>
      <vt:lpstr>Data</vt:lpstr>
      <vt:lpstr>Registration Revenues</vt:lpstr>
      <vt:lpstr>Charts</vt:lpstr>
      <vt:lpstr>Food Inventory</vt:lpstr>
      <vt:lpstr>Lookup&amp;Refference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</dc:creator>
  <cp:lastModifiedBy>singkham.anuc@hotmail.com</cp:lastModifiedBy>
  <dcterms:created xsi:type="dcterms:W3CDTF">2019-03-12T03:44:59Z</dcterms:created>
  <dcterms:modified xsi:type="dcterms:W3CDTF">2023-04-24T06:03:21Z</dcterms:modified>
</cp:coreProperties>
</file>